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5"/>
  <workbookPr filterPrivacy="1" codeName="ЭтаКнига"/>
  <xr:revisionPtr revIDLastSave="0" documentId="8_{21AB569F-ADB9-4131-9C1C-8EBEA1086A01}" xr6:coauthVersionLast="36" xr6:coauthVersionMax="36" xr10:uidLastSave="{00000000-0000-0000-0000-000000000000}"/>
  <workbookProtection lockStructure="1"/>
  <bookViews>
    <workbookView xWindow="0" yWindow="0" windowWidth="28800" windowHeight="12225" tabRatio="655" xr2:uid="{00000000-000D-0000-FFFF-FFFF00000000}"/>
  </bookViews>
  <sheets>
    <sheet name="Бланк Методички" sheetId="1" r:id="rId1"/>
    <sheet name="Обработка результатов" sheetId="2" state="hidden" r:id="rId2"/>
    <sheet name="Печать" sheetId="10" r:id="rId3"/>
    <sheet name="Печать с расшифровкой" sheetId="9" r:id="rId4"/>
  </sheets>
  <calcPr calcId="191029"/>
</workbook>
</file>

<file path=xl/calcChain.xml><?xml version="1.0" encoding="utf-8"?>
<calcChain xmlns="http://schemas.openxmlformats.org/spreadsheetml/2006/main">
  <c r="I4" i="10" l="1"/>
  <c r="B4" i="10"/>
  <c r="I3" i="10"/>
  <c r="B3" i="10"/>
  <c r="T1" i="2" l="1"/>
  <c r="S1" i="2"/>
  <c r="G27" i="2"/>
  <c r="G26" i="2"/>
  <c r="G25" i="2"/>
  <c r="G24" i="2"/>
  <c r="G23" i="2"/>
  <c r="G22" i="2"/>
  <c r="G21" i="2"/>
  <c r="F28" i="2"/>
  <c r="F26" i="2"/>
  <c r="F25" i="2"/>
  <c r="F24" i="2"/>
  <c r="F22" i="2"/>
  <c r="F21" i="2"/>
  <c r="F20" i="2"/>
  <c r="F19" i="2"/>
  <c r="F18" i="2"/>
  <c r="F16" i="2"/>
  <c r="E28" i="2"/>
  <c r="E27" i="2"/>
  <c r="E25" i="2"/>
  <c r="E21" i="2"/>
  <c r="E19" i="2"/>
  <c r="E18" i="2"/>
  <c r="E17" i="2"/>
  <c r="E16" i="2"/>
  <c r="D27" i="2"/>
  <c r="D25" i="2"/>
  <c r="D24" i="2"/>
  <c r="D22" i="2"/>
  <c r="D21" i="2"/>
  <c r="D19" i="2"/>
  <c r="D18" i="2"/>
  <c r="D17" i="2"/>
  <c r="C27" i="2"/>
  <c r="C26" i="2"/>
  <c r="C25" i="2"/>
  <c r="C23" i="2"/>
  <c r="C22" i="2"/>
  <c r="C19" i="2"/>
  <c r="C16" i="2"/>
  <c r="B27" i="2"/>
  <c r="B26" i="2"/>
  <c r="B25" i="2"/>
  <c r="B23" i="2"/>
  <c r="B20" i="2"/>
  <c r="B19" i="2"/>
  <c r="B18" i="2"/>
  <c r="A27" i="2"/>
  <c r="A24" i="2"/>
  <c r="A23" i="2"/>
  <c r="A22" i="2"/>
  <c r="A21" i="2"/>
  <c r="A18" i="2"/>
  <c r="A17" i="2"/>
  <c r="B16" i="2"/>
  <c r="G17" i="2"/>
  <c r="G18" i="2"/>
  <c r="G19" i="2"/>
  <c r="G20" i="2"/>
  <c r="G28" i="2"/>
  <c r="G16" i="2"/>
  <c r="F17" i="2"/>
  <c r="F23" i="2"/>
  <c r="F27" i="2"/>
  <c r="E20" i="2"/>
  <c r="E22" i="2"/>
  <c r="E23" i="2"/>
  <c r="E24" i="2"/>
  <c r="E26" i="2"/>
  <c r="D20" i="2"/>
  <c r="D23" i="2"/>
  <c r="D26" i="2"/>
  <c r="D28" i="2"/>
  <c r="D16" i="2"/>
  <c r="C17" i="2"/>
  <c r="C18" i="2"/>
  <c r="C20" i="2"/>
  <c r="C21" i="2"/>
  <c r="C24" i="2"/>
  <c r="C28" i="2"/>
  <c r="B17" i="2"/>
  <c r="B21" i="2"/>
  <c r="B22" i="2"/>
  <c r="B24" i="2"/>
  <c r="B28" i="2"/>
  <c r="A19" i="2"/>
  <c r="A20" i="2"/>
  <c r="A25" i="2"/>
  <c r="A26" i="2"/>
  <c r="A28" i="2"/>
  <c r="A16" i="2"/>
  <c r="N13" i="2" l="1"/>
  <c r="N14" i="2"/>
  <c r="N5" i="2"/>
  <c r="N7" i="2"/>
  <c r="N10" i="2"/>
  <c r="N3" i="2"/>
  <c r="O3" i="2" s="1"/>
  <c r="N6" i="2"/>
  <c r="N8" i="2"/>
  <c r="N4" i="2"/>
  <c r="N11" i="2"/>
  <c r="N12" i="2"/>
  <c r="N9" i="2"/>
  <c r="N2" i="2"/>
  <c r="B3" i="9"/>
  <c r="I3" i="9"/>
  <c r="N15" i="2" l="1"/>
  <c r="A37" i="9" s="1"/>
  <c r="A68" i="9"/>
  <c r="A23" i="9"/>
  <c r="O9" i="2"/>
  <c r="A41" i="9" s="1"/>
  <c r="O7" i="2"/>
  <c r="A31" i="9" s="1"/>
  <c r="O12" i="2"/>
  <c r="O5" i="2"/>
  <c r="A9" i="10" s="1"/>
  <c r="O11" i="2"/>
  <c r="O14" i="2"/>
  <c r="A74" i="9" s="1"/>
  <c r="O8" i="2"/>
  <c r="A12" i="10" s="1"/>
  <c r="O6" i="2"/>
  <c r="A27" i="9" s="1"/>
  <c r="O2" i="2"/>
  <c r="A6" i="10" s="1"/>
  <c r="O4" i="2"/>
  <c r="A8" i="10" s="1"/>
  <c r="O10" i="2"/>
  <c r="O13" i="2"/>
  <c r="B4" i="9"/>
  <c r="I4" i="9"/>
  <c r="A13" i="10" l="1"/>
  <c r="A54" i="9"/>
  <c r="A75" i="9"/>
  <c r="A13" i="9"/>
  <c r="A38" i="9"/>
  <c r="A10" i="10"/>
  <c r="A6" i="9"/>
  <c r="A17" i="10"/>
  <c r="A53" i="9"/>
  <c r="A14" i="10"/>
  <c r="A32" i="9"/>
  <c r="A11" i="10"/>
  <c r="A47" i="9"/>
  <c r="A16" i="10"/>
  <c r="A7" i="10"/>
  <c r="A22" i="9"/>
  <c r="A67" i="9"/>
  <c r="A18" i="10"/>
  <c r="A42" i="9"/>
  <c r="A15" i="10"/>
  <c r="A61" i="9"/>
  <c r="A18" i="9"/>
  <c r="A12" i="9"/>
  <c r="A17" i="9"/>
  <c r="A48" i="9"/>
  <c r="A7" i="9"/>
  <c r="A62" i="9"/>
  <c r="A28" i="9"/>
</calcChain>
</file>

<file path=xl/sharedStrings.xml><?xml version="1.0" encoding="utf-8"?>
<sst xmlns="http://schemas.openxmlformats.org/spreadsheetml/2006/main" count="206" uniqueCount="196">
  <si>
    <t>Фамилия, имя</t>
  </si>
  <si>
    <t>Возраст</t>
  </si>
  <si>
    <t>Класс</t>
  </si>
  <si>
    <t>ФИО</t>
  </si>
  <si>
    <t>Дата</t>
  </si>
  <si>
    <t>Мальчик</t>
  </si>
  <si>
    <t>Девочка</t>
  </si>
  <si>
    <t>5 Б</t>
  </si>
  <si>
    <t>5 А</t>
  </si>
  <si>
    <t>5 В</t>
  </si>
  <si>
    <t>Методика диагностики личностного роста
(авторы И.В.Кулешова, П.В.Степанов, Д.В.Григорьев)</t>
  </si>
  <si>
    <t>http://eschool.by/psychology/</t>
  </si>
  <si>
    <t>несомненно, да</t>
  </si>
  <si>
    <t>да, конечно</t>
  </si>
  <si>
    <t>в общем, да</t>
  </si>
  <si>
    <t>скорее да, чем нет</t>
  </si>
  <si>
    <t>ни да, ни нет</t>
  </si>
  <si>
    <t>скорее нет, чем да</t>
  </si>
  <si>
    <t>в общем, нет</t>
  </si>
  <si>
    <t>нет, конечно</t>
  </si>
  <si>
    <t xml:space="preserve">нет, абсолютно неверно </t>
  </si>
  <si>
    <t>Перед тобой несколько разных высказываний. Пожалуйста, прочти их и подумай - согласен ты с этими высказываниями или нет. 
Выбери вариант ответа, который наиболее точно соответствует высказыванию. 
Здесь не может быть «правильных» И «неправильных» оценок. Важно лишь, чтобы они выражали только твое личное мнение.</t>
  </si>
  <si>
    <t>Бланк ответов</t>
  </si>
  <si>
    <t>Отношение к семье</t>
  </si>
  <si>
    <t xml:space="preserve">Отношение к своему духовному Я </t>
  </si>
  <si>
    <t>Отношение подростка к своему душевному Я</t>
  </si>
  <si>
    <t>Отношение подростка к своему телесному Я</t>
  </si>
  <si>
    <t>Отношение подростка к человеку как Иному</t>
  </si>
  <si>
    <t>Отношение подростка к человеку как Другому</t>
  </si>
  <si>
    <t>Отношение подростка к человеку как таковому</t>
  </si>
  <si>
    <t>Отношение подростка к знаниям</t>
  </si>
  <si>
    <t>Отношение подростка к культуре</t>
  </si>
  <si>
    <t>Отношение подростка к труду</t>
  </si>
  <si>
    <t>Отношение подростка к миру</t>
  </si>
  <si>
    <t>Отношение подростка к Земле (природе)</t>
  </si>
  <si>
    <t>Отношение к Отечеству</t>
  </si>
  <si>
    <t>Ценность семьи высоко значима для подростка. Он дорожит семейными традициями и устоями, помнит о разных мелочах, приятных кому-то из членов семьи. Семейные праздники всегда проходят при его участии и помощи в подготовке. В будущем он хочет создать счастливую семью.</t>
  </si>
  <si>
    <r>
      <t>О</t>
    </r>
    <r>
      <rPr>
        <sz val="12"/>
        <color theme="1"/>
        <rFont val="Times New Roman"/>
        <family val="1"/>
        <charset val="204"/>
      </rPr>
      <t>тношение к семье у подростка, как правило, потребительское. Ему «должны» давать деньги на мелкие расходы и прощать шалости. Но если от родителей нужно что-то серьезное, подросток добьется этого любыми путями - лестью, ложью, послушанием. Сам он, скорее всего, считает, что никому и ничем не обязан.</t>
    </r>
  </si>
  <si>
    <r>
      <t>С</t>
    </r>
    <r>
      <rPr>
        <sz val="12"/>
        <color theme="1"/>
        <rFont val="Times New Roman"/>
        <family val="1"/>
        <charset val="204"/>
      </rPr>
      <t>емья не представляет для ребенка какой-либо ценности. Такое отношение проявляется в чувстве стыда за свою фамилию, сознательном неприятии принятых в семье норм поведения, представлений о жизни. Все это в будущем может негативно отразится на его способности и желании создать собственную счастливую семью.</t>
    </r>
  </si>
  <si>
    <t>15+28</t>
  </si>
  <si>
    <t>+1+14</t>
  </si>
  <si>
    <t>-1-14</t>
  </si>
  <si>
    <t>-15-28</t>
  </si>
  <si>
    <r>
      <t>С</t>
    </r>
    <r>
      <rPr>
        <sz val="12"/>
        <color theme="1"/>
        <rFont val="Times New Roman"/>
        <family val="1"/>
        <charset val="204"/>
      </rPr>
      <t>емья для подростка представляет определенную ценность, но сам факт наличия семьи, семейных традиций воспринимается им как естественный. Подросток принимает участие в семейных праздниках, но без напоминания не всегда вспомнит о дне рождения когото из близких. Заботу родителей воспринимает как само собой разумеющуюся. Он предполагает, что семья, которую он создаст в будущем, будет не слишком похожа на ту, в которой он живет сейчас.</t>
    </r>
  </si>
  <si>
    <r>
      <t>П</t>
    </r>
    <r>
      <rPr>
        <sz val="12"/>
        <color theme="1"/>
        <rFont val="Times New Roman"/>
        <family val="1"/>
        <charset val="204"/>
      </rPr>
      <t>одростку присущи вполне развитые чувства гражданственности и патриотизма. Родина для него не абстрактная категория, а конкретная страна, где он собирается жить, которой ОН гордится. Он чувствует свою личную ответственность за судьбу страны. При этом подобные чувства вызваны не конъюнктурой, не модой на патриотизм, а являются глубоко личными, пережитыми.</t>
    </r>
  </si>
  <si>
    <r>
      <t>П</t>
    </r>
    <r>
      <rPr>
        <sz val="12"/>
        <color theme="1"/>
        <rFont val="Times New Roman"/>
        <family val="1"/>
        <charset val="204"/>
      </rPr>
      <t>одросток переживает чувство Родины как чувство родного дома, деревни, города. Однако, ему кажется, что то, что происходит в стране и на его «малой родине», имеет между собой мало общего. Он встает, когда звучит гимн, скорее, не по душевному порыву, а потому, что так принято. При необходимости подросток не откажется помочь ветеранам, хотя сам своей помощи может и не предложить.</t>
    </r>
  </si>
  <si>
    <t>Отношение к Земле</t>
  </si>
  <si>
    <r>
      <t>П</t>
    </r>
    <r>
      <rPr>
        <sz val="12"/>
        <color theme="1"/>
        <rFont val="Times New Roman"/>
        <family val="1"/>
        <charset val="204"/>
      </rPr>
      <t>рирода воспринимается подростком как предмет потребле­ния. Отношение подростка к лесу, животным, водоемам продик­товано потребностью в собственном комфорте, а если получится, то и выгодой для себя. Он способен причинить боль животному ради простой забавы. Он с насмешкой относится к тем, кто проявляет уважение и любовь к «братьям нашим меньшим».</t>
    </r>
  </si>
  <si>
    <r>
      <t xml:space="preserve">У </t>
    </r>
    <r>
      <rPr>
        <sz val="12"/>
        <color theme="1"/>
        <rFont val="Times New Roman"/>
        <family val="1"/>
        <charset val="204"/>
      </rPr>
      <t>подростка вполне развитое экологическое сознание. Для него естественно чувство жалости и сопереживания любым животным; он готов убирать лес и чистить водоемы, находя эти занятия увлекательными и важными лично для себя. И уж точно подберет и накормит брошенного щенка, не забудет полить цветы (совсем не из желания получить похвалу от взрослого, а из потребности ощущать гармонию мира, в котором живет).</t>
    </r>
  </si>
  <si>
    <t>Подросток заботится о животных, цветах, но главным об­разом о тех, которые принадлежат непосредственно ему. Экологические проблемы воспринимаются им как объективно важные, но при этом не зависящие от него лично. Он не будет сорить в лесу, если этого не делают другие. Примет вместе с классом участие в субботнике, но если есть возможность отказаться, то он ею, скорее всего, воспользуется.</t>
  </si>
  <si>
    <r>
      <t>С</t>
    </r>
    <r>
      <rPr>
        <sz val="12"/>
        <color theme="1"/>
        <rFont val="Times New Roman"/>
        <family val="1"/>
        <charset val="204"/>
      </rPr>
      <t>обственное мнение подростка об экологических проблемах зависит от конъюнктуры. Он предпочитает не обращать внимания на такие мелочи, как брошенный им мусор, подожженную урну. Ломая ветки в лесу, гоняя кошек и собак во дворе, он не задумывается о том, что делает. И уж тем более не отреагирует, если то же самое делают другие. Всех животных он делит на полезных и бесполезных, радующих его взгляд и вызывающих брезгливое отношение.</t>
    </r>
  </si>
  <si>
    <t>Отношение к миру</t>
  </si>
  <si>
    <r>
      <t>У</t>
    </r>
    <r>
      <rPr>
        <sz val="12"/>
        <color theme="1"/>
        <rFont val="Times New Roman"/>
        <family val="1"/>
        <charset val="204"/>
      </rPr>
      <t xml:space="preserve"> подростка наличествует четко выраженная пацифистская позиция. Он считает, что к насилию прибегают только слабые люди и государства. К проявлениям грубой силы он относится подчеркнуто отрицательно. Уверен, что всегда есть возможность уладить конфликт, не ущемляя при этом права других людей. Не боится идти на уступки.</t>
    </r>
  </si>
  <si>
    <r>
      <t>П</t>
    </r>
    <r>
      <rPr>
        <sz val="12"/>
        <color theme="1"/>
        <rFont val="Times New Roman"/>
        <family val="1"/>
        <charset val="204"/>
      </rPr>
      <t>одросток в целом разделяет идеи мира и ненасилия, но при этом считает, что в отдельных случаях применение силы оправданно. К проявлениям грубой силы он относится со смешанным чувством неприятия и страха. Подросток полагает, что в сложном современном мире надо всегда быть готовым к противостоянию, поэтому, к сожалению, нельзя обойтись без оружия. Он старается не идти на уступки, потому что не хочет показаться слабым в глазах окружающих.</t>
    </r>
  </si>
  <si>
    <r>
      <t>П</t>
    </r>
    <r>
      <rPr>
        <sz val="12"/>
        <color theme="1"/>
        <rFont val="Times New Roman"/>
        <family val="1"/>
        <charset val="204"/>
      </rPr>
      <t>одросток уверен, что мир можно поддерживать главным образом силой, угрозами, ультиматумами. Он рассматривает войну как один из естественных способов разрешения конфликтов. По его мнению, сильный тот, кого боятся. Считает, что вокруг хватает потенциально враждебных людей и государств. Вряд ли он сам будет инициатором насильственного деяния, но сыграть роль «второго плана», скорее всего, не откажется.</t>
    </r>
  </si>
  <si>
    <r>
      <t>М</t>
    </r>
    <r>
      <rPr>
        <sz val="12"/>
        <color theme="1"/>
        <rFont val="Times New Roman"/>
        <family val="1"/>
        <charset val="204"/>
      </rPr>
      <t>ожно предположить, что для подростка не существует альтернативы: переговоры или военная операция. Война для него может быть ценностью - с помощью нее можно решить проблемы перенаселения и нехватки продуктов на всех. Он целиком и полностью на стороне силы, а все, кто пытается этому противостоять, для него «слабаки». Скорее всего, это касается и локальных (класс, двор, школа), и крупных конфликтов, где от него пока ничего не зависит.</t>
    </r>
  </si>
  <si>
    <t>Отношение к труду</t>
  </si>
  <si>
    <t>Подростка отличает трудолюбие во всем: от уборки класса до чтения трудной книги. Он получает удовольствие от сложной, трудоемкой, даже нудной работы. Не считает зазорным помочь родителям по хозяйству, может сам предложить что-либо сделать. Подрабатывает он где-то или пока еще нет - в любом случае подросток этого не стыдится.</t>
  </si>
  <si>
    <r>
      <t>С</t>
    </r>
    <r>
      <rPr>
        <sz val="12"/>
        <color theme="1"/>
        <rFont val="Times New Roman"/>
        <family val="1"/>
        <charset val="204"/>
      </rPr>
      <t>корее всего, только престижная работа вызывает уважение подростка. Хотя если все окружающие заняты чем-то непрестижным (например, уборкой территории вовремя субботника), то может и поучаствовать «за компанию». Он поможет и в домашних делах, но его будет раздражать, что это занимает столько времени.</t>
    </r>
  </si>
  <si>
    <r>
      <t>П</t>
    </r>
    <r>
      <rPr>
        <sz val="12"/>
        <color theme="1"/>
        <rFont val="Times New Roman"/>
        <family val="1"/>
        <charset val="204"/>
      </rPr>
      <t>одросток по возможности переложит часть своей работы на другого. Если узнает, что кто-то из одноклассников работает после школы, то отреагирует, скорее всего, так: «Тебе что, делать нечего?!». В его представлении «грязная» работа – удел людей второго сорта или тех, кто не сумел устроиться в жизни. Сам-то он уж точно никогда за нее не возьмется.</t>
    </r>
  </si>
  <si>
    <r>
      <t>Б</t>
    </r>
    <r>
      <rPr>
        <sz val="12"/>
        <color theme="1"/>
        <rFont val="Times New Roman"/>
        <family val="1"/>
        <charset val="204"/>
      </rPr>
      <t>олее-менее сложная работа вызывает у подростка отвращение. Он придумывает себе массу причин, по которым за нее не стоит браться. Подросток с удовольствием воспользуется плодами чужого труда, по возможности выдавая их за свои. Между трудолюбием и жизненным благополучием для него нет никакой связи.</t>
    </r>
  </si>
  <si>
    <t>Отношение к культуре</t>
  </si>
  <si>
    <r>
      <t>К</t>
    </r>
    <r>
      <rPr>
        <sz val="12"/>
        <color theme="1"/>
        <rFont val="Times New Roman"/>
        <family val="1"/>
        <charset val="204"/>
      </rPr>
      <t>ультурные формы поведения, безусловно, личностно значимы для подростка и деятельно реализуются им в повседневной жизни. Ему чужды хамство, «украшение» речи нецензурными оборотами, он внимателен и тактичен по отношению к другим людям. Он понимает необходимость сбережения того культурного достояния, которое досталось нам в наследство от прошлого, и категорически не приемлет вандализма.</t>
    </r>
  </si>
  <si>
    <r>
      <t>П</t>
    </r>
    <r>
      <rPr>
        <sz val="12"/>
        <color theme="1"/>
        <rFont val="Times New Roman"/>
        <family val="1"/>
        <charset val="204"/>
      </rPr>
      <t>одросток признает объективную ценность культурных форм поведения, но отнюдь не всегда руководствуется ими в своей повседневной жизни. Он наверняка хотел бы выглядеть «культурным человеком», но не готов прикладывать ежедневные усилия к этому. Он находит оправдание эпизодическим проявлениям со своей стороны хамства, неряшливости, нецензурной брани и т.п. Вандалы антипатичны ему.</t>
    </r>
  </si>
  <si>
    <r>
      <t>К</t>
    </r>
    <r>
      <rPr>
        <sz val="12"/>
        <color theme="1"/>
        <rFont val="Times New Roman"/>
        <family val="1"/>
        <charset val="204"/>
      </rPr>
      <t>ультурные формы поведения рассматриваются подростком как нечто догматичное, идущее от мира взрослых, а потому обременяющее его повседневную жизнь. Он сторонник естественного выражения своих мыслей, чувств, желаний и считает, что культурная огранка только помешает ему быть таким, какой он есть. Слово «культура» наверняка ассоциируется у него с телеканалом «Культура» и навевает непреодолимую скуку. Вряд ли он сам способен на акт вандализма, но и осуждать вандалов­сверстников, скорее всего, не станет.</t>
    </r>
  </si>
  <si>
    <r>
      <t>С</t>
    </r>
    <r>
      <rPr>
        <sz val="12"/>
        <color theme="1"/>
        <rFont val="Times New Roman"/>
        <family val="1"/>
        <charset val="204"/>
      </rPr>
      <t>лово «культура» во всех своих формах вызывает у подростка неприятие и рассматривается как проявление лживости взрослого мира. Он наверняка знает, что представляют собой культурные формы поведения, но в своей повседневности реализует их с точностью до наоборот. Тактичность кажется ему проявлением слабости, хамство и нецензурная брань - силы, «потягивание пивка» под аккомпанемент матерщины - лучшим времяпрепровождением. Памятники прошлого воспринимаются им, вероятнее всего, как обыкновенная старая рухлядь, поэтому он совсем не против «скинуть их с парохода современности».</t>
    </r>
  </si>
  <si>
    <t>Отношение к знаниям</t>
  </si>
  <si>
    <t>Перед вами - любознательный человек, у которого есть устойчивое стремление к познанию нового. Подросток может быть «неудобен» учителю, так как много спрашивает на уроке, сомневается в, казалось бы, очевидных вещах. Он считает, что успешность профессионального роста, карьеры напрямую свя­зана с глубиной знаний и стремится к их получению.</t>
  </si>
  <si>
    <r>
      <t>П</t>
    </r>
    <r>
      <rPr>
        <sz val="12"/>
        <color theme="1"/>
        <rFont val="Times New Roman"/>
        <family val="1"/>
        <charset val="204"/>
      </rPr>
      <t>одросток может неплохо учиться, но по своей инициативе вряд ли будет долго копаться в книгах, чтобы найти значение непонятного ему термина или факта. В его сознании знания и будущая карьера, конечно, связаны, но не прикладывать же для этого столько усилий!</t>
    </r>
  </si>
  <si>
    <r>
      <t>П</t>
    </r>
    <r>
      <rPr>
        <sz val="12"/>
        <color theme="1"/>
        <rFont val="Times New Roman"/>
        <family val="1"/>
        <charset val="204"/>
      </rPr>
      <t>одросток никогда не спросит взрослого, если ему что-то непонятно. Откровенно не понимает, как по телевизору можно смотреть научно-популярные программы. Знания носят для него чисто утилитарный характер (выучил, ответил - значит не нажил неприятностей).</t>
    </r>
  </si>
  <si>
    <t>Очевидно, потребность в получении знаний у подростка практически отсутствует. Он откровенно презирает тех, кто учится, считает их «ботаниками» - людьми, живущими неполноценной жизнью. Он уверен, что уровень и качество его образования не окажут никакого влияния на его дальнейшую жизнь.</t>
  </si>
  <si>
    <t>Отношение как таковому</t>
  </si>
  <si>
    <t>Ценность человека, как он есть во всех своих проявлениях, безусловно, значима для подростка. Человеческая жизнь для него бесценна. Никакие соображения справедливости не могут оправдать «слез невинных». «Лес рубят, щепки летят» - это недопустимо для нашего героя. Он милосерден, способен к сочувствию. состраданию, прощению.</t>
  </si>
  <si>
    <r>
      <t>Ц</t>
    </r>
    <r>
      <rPr>
        <sz val="12"/>
        <color theme="1"/>
        <rFont val="Times New Roman"/>
        <family val="1"/>
        <charset val="204"/>
      </rPr>
      <t>енность человека может быть и осмыслена подростком, но полноценно не прочувствована. Он может продемонстрировать свой гуманизм, но в глубине души отдельные категории людей представляются ему теми, кто мешает ощущать радость жизни. Подросток допускает смертную казнь за самые тяжкие преступления. Когда на разных чашах весов оказываются торжество справедливости и «милость к падшим», он скорее всего выберет первое.</t>
    </r>
  </si>
  <si>
    <r>
      <t>С</t>
    </r>
    <r>
      <rPr>
        <sz val="12"/>
        <color theme="1"/>
        <rFont val="Times New Roman"/>
        <family val="1"/>
        <charset val="204"/>
      </rPr>
      <t>корее всего, подросток склонен делить людей на нормальных и ненормальных. К первым он относится вполне уважительно, может быть даже милосердным к ним; вторых же считает «недочеловеками» и хотел бы как можно реже с ними сталкиваться. Великой цели, по его мнению, нельзя добиться, не замарав рук. Принцип «лес рубят, щепки летят» вполне приемлем для подростка. При этом он одинаково не хочет быть ни «лесорубом», ни «щепкой» - скорее, «сборщиком» или «вязальщиком дров».</t>
    </r>
  </si>
  <si>
    <r>
      <t>Ч</t>
    </r>
    <r>
      <rPr>
        <sz val="12"/>
        <color theme="1"/>
        <rFont val="Times New Roman"/>
        <family val="1"/>
        <charset val="204"/>
      </rPr>
      <t>еловек как ценность, скорее всего, пустой звук для подростка. Он склонен к проявлениям жестокости в отношении других людей, презрительно относится к любым актам милосердия. «Слабаки» и «ненормальные», по его мнению, ухудшают нашу жизнь, тормозят рост благополучия, поэтому должны быть полностью изолированы от общества. Наверняка он считает, что справедливость, порядок, стабильность стоят того, чтобы ликвидировать психически больных, бомжей. Самое опасное, что от слов он может перейти к действиям.</t>
    </r>
  </si>
  <si>
    <r>
      <t>П</t>
    </r>
    <r>
      <rPr>
        <sz val="12"/>
        <color theme="1"/>
        <rFont val="Times New Roman"/>
        <family val="1"/>
        <charset val="204"/>
      </rPr>
      <t>одросток - подлинный альтруист. Он всегда готов помочь другим людям, даже незнакомым, не ожидая просьбы с их стороны. В своих действиях во благо других бескорыстен. Всегда готов помочь слабым, нуждающимся. Ради подобной помощи готов рисковать собственным благополучием. Любит дарить подарки «просто так».</t>
    </r>
  </si>
  <si>
    <t>Отношение Другому</t>
  </si>
  <si>
    <r>
      <t>П</t>
    </r>
    <r>
      <rPr>
        <sz val="12"/>
        <color theme="1"/>
        <rFont val="Times New Roman"/>
        <family val="1"/>
        <charset val="204"/>
      </rPr>
      <t>одросток лишь изредка думает о потребностях и чувствах других людей. В большинстве своем это те, от кого он в той или иной степени зависит. Бескорыстие кажется ему расточительством, он предпочитает все делать с выгодой для себя, умело это маскируя. Он уверен, что всякое доброе дело должно адекватно вознаграждаться, поэтому прежде, чем сделать что-либо доброе, не стесняется узнать, а «что ему за это будет».</t>
    </r>
  </si>
  <si>
    <r>
      <t>П</t>
    </r>
    <r>
      <rPr>
        <sz val="12"/>
        <color theme="1"/>
        <rFont val="Times New Roman"/>
        <family val="1"/>
        <charset val="204"/>
      </rPr>
      <t>одросток сосредоточен исключительно на собственной персоне, искренне полагает себя «центром вселенной». Не то чтобы делать, но даже думать о других не входит в его планы. Во всем он ищет выгоду, не очень-то это и скрывая. Бескорыстие кажется ему нелепостью, несусветной глупостью. Он склонен к злословию, циничному отношению к тем, кто в чем-то нуждается, кому необходима помощь. Все нищие для него - лентяи и лжецы. Гораздо больше, чем дарить, ему нравится принимать подарки, желательно дорогие и полезные.</t>
    </r>
  </si>
  <si>
    <r>
      <t>П</t>
    </r>
    <r>
      <rPr>
        <sz val="12"/>
        <color theme="1"/>
        <rFont val="Times New Roman"/>
        <family val="1"/>
        <charset val="204"/>
      </rPr>
      <t>одросток не прочь оказать помощь нуждающимся, но предпочитает делать это тогда, когда его об этом попросят. Он осторожен в своих действиях во благо других, старается не подвергать риску собственное благополучие. Испытывает удовольствие, делая подарки, но при этом в глубине души рассчитывает на ответный дар. Если этого не случается, расстраивается.</t>
    </r>
  </si>
  <si>
    <t>Отношение Иному</t>
  </si>
  <si>
    <t>Подросток признает права людей на иной, отличный от его собственного, образ жизни и свободное выражение своих взглядов. Он, безусловно, принимает иные культуры, положительно относится к культурным отличиям, восприимчив к любым проявлениям культурной дискриминации. Он стремится к пониманию, проникновению в суть других культур, способен избегать в их оценке культурных предрассудков и стереотипов. В нем также ощутимо стремление рассматривать иные культуры не со своей «колокольни», но сквозь призму ценностей и при­оритетов самих этих культур.</t>
  </si>
  <si>
    <r>
      <t>По</t>
    </r>
    <r>
      <rPr>
        <sz val="12"/>
        <color theme="1"/>
        <rFont val="Times New Roman"/>
        <family val="1"/>
        <charset val="204"/>
      </rPr>
      <t>дросток склонен к признанию и принятию культурного плюрализма, уважению самых разнообразных социокультурных групп, но при этом разделяет (зачастую неосознанно) некоторые культурные предрассудки, использует стереотипы в отношении представителей тех или иных культур. Он не может самостоятельно увидеть многие, особенно скрытые, проявления культурной дискриминации в повседневной жизни. Ему трудно представить, с какими проблемами могут сталкиваться культурные меньшинства, мигранты или беженцы. Это объясняется непониманием Другого, неумением увидеть его изнутри, взглянуть на мир с его точки зрения.</t>
    </r>
  </si>
  <si>
    <r>
      <t>П</t>
    </r>
    <r>
      <rPr>
        <sz val="12"/>
        <color theme="1"/>
        <rFont val="Times New Roman"/>
        <family val="1"/>
        <charset val="204"/>
      </rPr>
      <t>одросток на словах признает права других на культурные отличия, декларирует принцип равенства людей, но при этом испытывает личное неприятие отдельных социокультурных групп. Такой диссонанс между декларируемыми гуманистическими принципами и реальным проявлением нетерпимости подросток пытается оправдать ссылками на общественное мнение, аморальное поведение, якобы свойственное представителям этих групп, личный неудачный опыт взаимодействия с ними. Эта позиция основана на культуроцентризме, ксенофобии, презумпции вины другого. Отрицая такие вопиющие проявления интолерантности, как фашизм, геноцид, сегрегация, человек при этом может легко навешивать на людей других культур ярлыки «недостойных уважения», «опасных».</t>
    </r>
  </si>
  <si>
    <r>
      <t>П</t>
    </r>
    <r>
      <rPr>
        <sz val="12"/>
        <color theme="1"/>
        <rFont val="Times New Roman"/>
        <family val="1"/>
        <charset val="204"/>
      </rPr>
      <t>одросток сознательно отказывается признавать, принимать и понимать представителей иных культур. Он склонен характеризовать культурные отличия как девиантность, не желает признавать равные права на существование тех, кто имеет иной физический облик или разделяет иные ценности. Зачастую он демонстративно враждебен и презрителен к таким людям, жаждет «очистить» от них пространство собственной жизни. Подросток не испытывает ни малейшего желания взглянуть на те или иные жизненные ситуации с точки зрения другой культуры.</t>
    </r>
  </si>
  <si>
    <t>Отношение Я</t>
  </si>
  <si>
    <r>
      <t>Д</t>
    </r>
    <r>
      <rPr>
        <sz val="12"/>
        <color theme="1"/>
        <rFont val="Times New Roman"/>
        <family val="1"/>
        <charset val="204"/>
      </rPr>
      <t>ля подростка ценность здоровья является приоритетной. Он понимает, что такое здоровый образ жизни, сознательно культивирует его и связывает с ним свои дальнейшие жизненные успехи. Он способен противостоять попыткам вовлечь его в процесс употребления табака, алкоголя, наркотических веществ и постарается не допустить этого в отношении других.</t>
    </r>
  </si>
  <si>
    <r>
      <t>Ц</t>
    </r>
    <r>
      <rPr>
        <sz val="12"/>
        <color theme="1"/>
        <rFont val="Times New Roman"/>
        <family val="1"/>
        <charset val="204"/>
      </rPr>
      <t>енность здоровья значима для подростка. Объективно он понимает важность здорового образа жизни, но субъективно ставит его не слишком высоко. Здоровье для него - естественное состояние, само собой разумеющаяся «вещь», а не то, что требует специальных усилий. Пристрастие к вредным привычкам - извинительная слабость, а не проявление безволия. Возможно, в глубине души он полагает, что способен добиться жизненного успеха, не уделяя пристального внимания своей физической форме.</t>
    </r>
  </si>
  <si>
    <r>
      <t>Ц</t>
    </r>
    <r>
      <rPr>
        <sz val="12"/>
        <color theme="1"/>
        <rFont val="Times New Roman"/>
        <family val="1"/>
        <charset val="204"/>
      </rPr>
      <t>енность здоровья невысока в сознании подростка. Размышления и разговоры о здоровье и здоровом образе жизни он считает пустой тратой времени, уделом пенсионеров. Ему хочется хорошо, по-спортивному, выглядеть в глазах окружающих, но что-то делать для этого ему откровенно лень. Вредные привычки не кажутся ему такими уж вредными, наоборот - в них есть некая приятность, шарм. Он наверняка одобрительно усмехнется, услышав фразу «кто не курит и не пьет, тот здоровеньким помрет».</t>
    </r>
  </si>
  <si>
    <r>
      <t>С</t>
    </r>
    <r>
      <rPr>
        <sz val="12"/>
        <color theme="1"/>
        <rFont val="Times New Roman"/>
        <family val="1"/>
        <charset val="204"/>
      </rPr>
      <t>обственное здоровье, тем более здоровье окружающих, не представляет для подростка сколь-нибудь значимой ценности. Ему либо вовсе наплевать на свое физическое состояние, либо он ненавидит все то, что связано с его телесной жизнью. 3аботящихся о своем здоровье он презирает. Свои вредные привычки полагает делом абсолютно естественным и, может быть, даже гордится ими. При случае он не преминет высмеять все, что связано с темой здоровья, физической культуры и спорта.</t>
    </r>
  </si>
  <si>
    <t>душевному Я</t>
  </si>
  <si>
    <t>Подросток принимает себя таким, какой он есть. Он верит в свои силы и возможности, честно относится к себе, искренен в проявлении чувств. Комфортно чувствует себя даже в незнакомой компании. Он не боится одиночества, минуты уединения для него важны и плодотворны. Он стойко переносит личные неурядицы, не боится показаться смешным.</t>
  </si>
  <si>
    <r>
      <t>П</t>
    </r>
    <r>
      <rPr>
        <sz val="12"/>
        <color theme="1"/>
        <rFont val="Times New Roman"/>
        <family val="1"/>
        <charset val="204"/>
      </rPr>
      <t>ринимая себя в целом, подросток все же может испытывать неловкость по поводу некоторых своих особенностей. Он думает о себе как о человеке, который симпатичен для других, но некий червь сомнения и неуверенности все-таки подтачивает его. Ему хотелось бы и сейчас, и в будущем гарантировать себя от попадания в смешные положения и ситуации. Он несколько тяготится уединенным положением и по возможности старается чем-либо (слушанием музыки, просмотром видеофильмов и т.д.) заместить его.</t>
    </r>
  </si>
  <si>
    <r>
      <t>П</t>
    </r>
    <r>
      <rPr>
        <sz val="12"/>
        <color theme="1"/>
        <rFont val="Times New Roman"/>
        <family val="1"/>
        <charset val="204"/>
      </rPr>
      <t>одросток принимает себя таким, какой он есть, лишь в отдельные моменты своей повседневной жизни. Ему все время хочется «выпрыгнуть» из своей «шкуры», немедленно оказаться красивым, богатым и знаменитым. Его кумиры, как правило, именно такие. В глубине души он надеется на свою привлекательность для других, но уверен, что они в первую очередь видящего недостатки. Одиночество одновременно и тягостно для него, и спасительно. В обществе сверстников он предпочитает быть на вторых ролях.</t>
    </r>
  </si>
  <si>
    <r>
      <t>П</t>
    </r>
    <r>
      <rPr>
        <sz val="12"/>
        <color theme="1"/>
        <rFont val="Times New Roman"/>
        <family val="1"/>
        <charset val="204"/>
      </rPr>
      <t>одросток не принимает себя, считает себя заурядным и недостойным внимания других. Он ненавидит свое отражение в зеркале (свою речь, свою одежду и т.д.). Любое изменение ситуации воспринимает как потенциально катастрофичное для него по последствиям. Оказавшись в одиночестве, начинает заниматься «мазохистским самокопанием» и «самоедством». Собственная неполноценность является его навязчивой идеей. Он испытывает острое чувство вины за то, что он вообще есть, которое в будущем может обернуться болезненным стремлением доминировать над окружающими.</t>
    </r>
  </si>
  <si>
    <t xml:space="preserve"> духовному Я </t>
  </si>
  <si>
    <r>
      <t>П</t>
    </r>
    <r>
      <rPr>
        <sz val="12"/>
        <color theme="1"/>
        <rFont val="Times New Roman"/>
        <family val="1"/>
        <charset val="204"/>
      </rPr>
      <t>одросток рассматривает себя как автора и распорядителя собственной жизни. Ощущение личной свободы крайне важно для него, и ради этого чувства он готов противостоять внешнему давлению. Он способен на самостоятельный и ответственный выбор. Для него очень важно найти смысл собственной жизни, которую он хочет прожить «по совести».</t>
    </r>
  </si>
  <si>
    <r>
      <t>П</t>
    </r>
    <r>
      <rPr>
        <sz val="12"/>
        <color theme="1"/>
        <rFont val="Times New Roman"/>
        <family val="1"/>
        <charset val="204"/>
      </rPr>
      <t>одросток ощущает в себе возможность быть хозяином собственной жизни, однако полагает это реальным только в случае благоприятных внешних обстоятельств. Ему нравится чувствовать себя свободным, но он не готов рисковать собственным благополучием ради свободы. Выбор привлекателен для него, но он идет на него с оглядкой: возможность ошибки и ответственность настораживают его. Он признает объективную значимость категорий совести и смысла жизни, но в своей повседневности предпочитает руководствоваться иными, более прагматичными регуляторами.</t>
    </r>
  </si>
  <si>
    <r>
      <t>П</t>
    </r>
    <r>
      <rPr>
        <b/>
        <sz val="12"/>
        <color theme="1"/>
        <rFont val="Times New Roman"/>
        <family val="1"/>
        <charset val="204"/>
      </rPr>
      <t>одростку более импонирует роль ведомого, нежели автора и распорядителя собственной жизни. Он ищет общества людей, чья духовная сила могла бы «при крыть» его нерешительность и неуверенность в себе. Старается по возможности уйти от выбора; при заметном внешнем давлении готов отказаться от личной свободы в пользу ощущения покоя и душевного комфорта. Склонен объяснять свои неудачи неблагоприятным стечением обстоятельств. Муки совести тяготят его, поэтому предпочитает о своей совести не думать.</t>
    </r>
  </si>
  <si>
    <r>
      <t>П</t>
    </r>
    <r>
      <rPr>
        <sz val="12"/>
        <color theme="1"/>
        <rFont val="Times New Roman"/>
        <family val="1"/>
        <charset val="204"/>
      </rPr>
      <t>одросток ощущает себя «пешкой» в окружающей его стихии жизни, заложником могущественных и неподвластных ему внешних сил. Он боится и избегает любого свободного действия. Ищет покровительства сильных мира сего и готов им довериться без оглядки. Он предпочитает полную определенность и однозначность во всем и не хочет выбора. Верит в силу и непогрешимость большинства, ибо это спасает его от личной ответственности за себя и свою жизнь. Принцип его жизни - не высовываться.</t>
    </r>
  </si>
  <si>
    <t>Те, кто критикуют происходящее в стране, не могут считаться настоящими патриотами.</t>
  </si>
  <si>
    <t>Я способен с радостью выполнять разную работу.</t>
  </si>
  <si>
    <t>Большинство моих сверстников предпочитает общаться с красивыми людьми.</t>
  </si>
  <si>
    <t>Свои проблемы я стремлюсь решать самостоятельно, собственными силами.</t>
  </si>
  <si>
    <t>Внешний вид - показатель уважения не только к себе, но и к окружающим.</t>
  </si>
  <si>
    <t>Держать животных в передвижных зверинцах - бесчеловечно.</t>
  </si>
  <si>
    <t>Нецензурные выражения в общении - признак бескультурья.</t>
  </si>
  <si>
    <t>Я готов спорить с учителем, если считаю, что он не прав.</t>
  </si>
  <si>
    <t>Я горжусь своей фамилией.</t>
  </si>
  <si>
    <t>Я хотел бы подрабатывать в свободное время, если это не будет мешать учебе.</t>
  </si>
  <si>
    <t>Рассматривать старые семейные фотографии – занятие для чудаков.</t>
  </si>
  <si>
    <t>Убирать чужой мусор на туристических стоянках – глупое занятие.</t>
  </si>
  <si>
    <t>Мне нравится копаться в энциклопедиях, журналах, словарях: там можно найти много интересного.</t>
  </si>
  <si>
    <t>Несправедливо ставить людей с темным цветом кожи руководителями над белыми людьми.</t>
  </si>
  <si>
    <t>Я неловко себя чувствую в незнакомой компании.</t>
  </si>
  <si>
    <t>Пыток и издевательств не заслуживают даже отъявленные преступники, ведь они тоже люди.</t>
  </si>
  <si>
    <t>Я готов помочь пожилому человеку только за вознаграждение.</t>
  </si>
  <si>
    <t>Меня огорчает то, что я не делаю для своих родителей всего, что мог бы.</t>
  </si>
  <si>
    <t>Мне нравится, когда вся наша семья идет в гости, отмечает какой-нибудь праздник или просто собирается за общим столом.</t>
  </si>
  <si>
    <t>Судейство в отношении «наших» на международных соревнованиях часто несправедливо, потому что россиян никто не любит.</t>
  </si>
  <si>
    <t>Бродячих собак надо уничтожать, потому что они могут быть опасны.</t>
  </si>
  <si>
    <t>Любые ссоры можно уладить, не прибегая к дракам.</t>
  </si>
  <si>
    <t>То, что взрослые называют культурными ценностями прошлого, на самом деле часто оказывается старой рухлядью.</t>
  </si>
  <si>
    <t>Даже если мне что-то непонятно на уроке, я не стану задавать уточняющие вопросы учителю - ведь это не так уж и важно.</t>
  </si>
  <si>
    <t>Человек, совершивший преступление, в будущем никогда</t>
  </si>
  <si>
    <t>не сможет стать хорошим.</t>
  </si>
  <si>
    <t>Глупо рисковать ради другого человека.</t>
  </si>
  <si>
    <t>Даже самые странные люди с самыми необычными увлечениями должны иметь право защищать себя и свои взгляды.</t>
  </si>
  <si>
    <t>Спортивные занятия - необходимость для здоровья каждого человека.</t>
  </si>
  <si>
    <t>Когда я стану взрослым, то смогу прожить счастливо и, не создавая собственной семьи.</t>
  </si>
  <si>
    <t>Мне повезло, что я живу именно в России.</t>
  </si>
  <si>
    <t xml:space="preserve">За новогодней елкой лучше сходить в лес, потому что там можно выбрать самую пушистую. </t>
  </si>
  <si>
    <t xml:space="preserve">Люди, выступающие против войны, наверное, просто трусы. </t>
  </si>
  <si>
    <t>Физическим трудом занимаются одни неудачники.</t>
  </si>
  <si>
    <t>Я люблю узнавать значения незнакомых мне слов.</t>
  </si>
  <si>
    <t>Наша страна станет лучше, если мы избавимся от всех психически больных людей.</t>
  </si>
  <si>
    <t xml:space="preserve">Мне жаль беспомощных людей и хочется им помочь. </t>
  </si>
  <si>
    <t>Есть такие народы, которые не заслужили, чтобы к ним хорошо относились.</t>
  </si>
  <si>
    <t>Я думаю, что курение и алкоголь помогают людям расслабиться, снять напряжение после трудной работы.</t>
  </si>
  <si>
    <t>Я часто недоволен тем, как я живу.</t>
  </si>
  <si>
    <t>Я не боюсь сделать ошибку, когда выбираю что-то в своей жизни.</t>
  </si>
  <si>
    <t>Хорошо, когда у человека нет семьи и детей - так он чувствует себя более свободным.</t>
  </si>
  <si>
    <t>Когда вырасту, я буду стараться защищать свою Родину от врагов.</t>
  </si>
  <si>
    <t>Фильмы-боевики со стрельбой и кровью помогают детям стать смелыми и мужественными.</t>
  </si>
  <si>
    <t>Работа дворника не менее важна, чем любая другая работа.</t>
  </si>
  <si>
    <t>Учеба - занятие для заумных «ботаников».</t>
  </si>
  <si>
    <t>Если ради справедливости надо убить человека - это нормально.</t>
  </si>
  <si>
    <t>Мне нравится дарить подарки своим друзьям, родственникам, знакомым.</t>
  </si>
  <si>
    <t>Большинство преступлений в нашем городе совершают люди, приехавшие к нам из других мест.</t>
  </si>
  <si>
    <t>Я считаю, что от одной дозы наркотиков нельзя стать наркоманом.</t>
  </si>
  <si>
    <t>Я очень сильно переживаю любые свои неудачи, даже самые маленькие.</t>
  </si>
  <si>
    <t>День Победы (9 Мая) - праздник не для всех, а только для ветеранов и пожилых людей.</t>
  </si>
  <si>
    <t>К военнопленным можно относиться жестоко, ведь они наши враги.</t>
  </si>
  <si>
    <t>Если ребенок резко перебивает разговор взрослых, в этом нет ничего страшного - ребенок тоже имеет право высказаться.</t>
  </si>
  <si>
    <t>Человек не может всего знать, поэтому я не беспокоюсь по поводу того, что не знаю многих важных вещей.</t>
  </si>
  <si>
    <t>Люди, которые просят милостыню, скорее всего, ленивы и лживы.</t>
  </si>
  <si>
    <t>Все известные, прославленные люди стараются поддерживать хорошую физическую форму.</t>
  </si>
  <si>
    <t>Мне тяжело знакомиться с новыми людьми, я часто при этом стесняюсь и смущаюсь.</t>
  </si>
  <si>
    <t>Я хочу знать, зачем и ради чего я живу.</t>
  </si>
  <si>
    <t>Мне не нравится, когда исполняется наш гимн - это скучно и приходится все время вставать.</t>
  </si>
  <si>
    <t>Уступить в споре - значит показать свою слабость.</t>
  </si>
  <si>
    <t xml:space="preserve">Хорошая учеба - это тоже важный и серьезный труд. </t>
  </si>
  <si>
    <t>На стенах подъезда можно рисовать и писать все, что вздумается.</t>
  </si>
  <si>
    <t>чем-то расстроены.</t>
  </si>
  <si>
    <t>Я плохо себя чувствую, когда окружающие меня люди чем-то расстроены.</t>
  </si>
  <si>
    <t>Я помогу другому человеку, даже если очень занят.</t>
  </si>
  <si>
    <t>Я больше люблю подвижные игры, занятие спортом или рыбалкой, чем сидение у компьютера или телевизора.</t>
  </si>
  <si>
    <t>Мои поступки чаще зависят не от меня самого, а от других людей.</t>
  </si>
  <si>
    <t>Человеку не обязательно что-то знать о своих предках или родственниках.</t>
  </si>
  <si>
    <t>Бывает, что я испытываю сильное волнение, чувство гордости, когда слышу песни о своей Родине.</t>
  </si>
  <si>
    <t>Нет ничего страшного, если после мытья рук ты не закрыл за собой кран в школьной столовой, ведь в нашей стране самые большие запасы воды в мире.</t>
  </si>
  <si>
    <t>Сильную военную державу, в том числе и Россию, другие страны должны уважать и бояться.</t>
  </si>
  <si>
    <t>Субботник по очистке территории дома или школы - бесполезное занятие.</t>
  </si>
  <si>
    <t>Если взрослый человек ругается матом, в этом нет ничего плохого - ведь он уже взрослый.</t>
  </si>
  <si>
    <t>Я думаю, что и без получения хороших знаний смогу в будущем устроиться на неплохую работу.</t>
  </si>
  <si>
    <t>Надо запретить въезд в нашу страну беженцам из Азии и Африки, так как их приток увеличивает уровень преступности.</t>
  </si>
  <si>
    <t>Я думаю, что здоровье сегодня не самое главное для человека.</t>
  </si>
  <si>
    <t xml:space="preserve">Я не грущу и не тоскую, когда остаюсь в одиночестве. </t>
  </si>
  <si>
    <t>Я чаще всего соглашаюсь с мнением большинства.</t>
  </si>
  <si>
    <t>Я хотел бы съездить в другие страны, но жить я хочу в своей стране.</t>
  </si>
  <si>
    <t>Я считаю, что нужно обязательно подкармливать бездомных животных и зимующих птиц.</t>
  </si>
  <si>
    <t>Мне кажется, что у нашей страны слишком много оружия и это плохо - его количество можно было бы уменьшить.</t>
  </si>
  <si>
    <t>Если нужно, то я могу делать даже ту работу, которая мне не нравится.</t>
  </si>
  <si>
    <t>Я могу оскорбить человека, если он мне чем-то не нравится.</t>
  </si>
  <si>
    <t>Телевизор необходим для развлечения и отдыха, а не для того, чтобы узнавать из него что-то новое - на это есть школа.</t>
  </si>
  <si>
    <t>Всех бомжей и попрошаек необходимо вылавливать и силой принуждать к работе.</t>
  </si>
  <si>
    <t>Человек никогда и ничего не будет делать, если ему это не выгодно.</t>
  </si>
  <si>
    <t>Люди другой расы или национальности могут быть нор­мальными людьми, но в друзья я предпочел бы их не брать.</t>
  </si>
  <si>
    <t>Вкус продуктов питания важнее, чем их полезность.</t>
  </si>
  <si>
    <t xml:space="preserve">Мне кажется, что во мне больше плохого, чем хорошего.  </t>
  </si>
  <si>
    <t>Когда я поступаю плохо, меня мучает совесть.</t>
  </si>
  <si>
    <t xml:space="preserve">Лучше отпустить на свободу 10 преступников, чем казнить одного невиновного человека. </t>
  </si>
  <si>
    <t>Торговля животными, занесенными в Красную книгу ­ неплохой способ заработать деньги.</t>
  </si>
  <si>
    <t>Подросток старается открыто не проявлять свое отношение к стране. К разговорам об ее «убогости» он в принципе равноду­шен. Он может «правильно» выступить на тему гражданственно­сти и патриотизма, но в зависимости от ситуации по-разному расставить акценты. Подросток умеет угадывать, в какой мо­мент что «патриотично», а что нет. Ему кажется, что то, что происходит со страной и с ним самим, имеет между собой мало общего.</t>
  </si>
  <si>
    <r>
      <t>М</t>
    </r>
    <r>
      <rPr>
        <sz val="12"/>
        <color theme="1"/>
        <rFont val="Times New Roman"/>
        <family val="1"/>
        <charset val="204"/>
      </rPr>
      <t>ожно предположить, что подростка отличает обывательское отноше­ние к своей стране. Родина для него просто место, где он жи­вет, и которое легко можно поменять на любое другое. Все успехи - это его собственные успехи, а в неудачах виновата страна («да разве в этой стране...»). Может быть, сам он не будет участвовать в осквернении памятников, но точно не осудит других, ведь память - это не то, за что можно получить дивиденды.</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</si>
</sst>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20"/>
      <color theme="1"/>
      <name val="Calibri"/>
      <family val="2"/>
      <scheme val="minor"/>
    </font>
    <font>
      <b/>
      <sz val="14"/>
      <color theme="1"/>
      <name val="Calibri"/>
      <family val="2"/>
      <charset val="204"/>
      <scheme val="minor"/>
    </font>
    <font>
      <b/>
      <sz val="18"/>
      <color theme="1"/>
      <name val="Calibri"/>
      <family val="2"/>
      <charset val="204"/>
      <scheme val="minor"/>
    </font>
    <font>
      <b/>
      <sz val="12"/>
      <color theme="1"/>
      <name val="Calibri"/>
      <family val="2"/>
      <charset val="204"/>
      <scheme val="minor"/>
    </font>
    <font>
      <sz val="14"/>
      <color theme="1"/>
      <name val="Calibri"/>
      <family val="2"/>
      <scheme val="minor"/>
    </font>
    <font>
      <b/>
      <i/>
      <sz val="14"/>
      <color theme="1"/>
      <name val="Calibri"/>
      <family val="2"/>
      <scheme val="minor"/>
    </font>
    <font>
      <sz val="14"/>
      <color theme="1"/>
      <name val="Times New Roman"/>
      <family val="1"/>
      <charset val="204"/>
    </font>
    <font>
      <sz val="11"/>
      <color theme="1"/>
      <name val="Times New Roman"/>
      <family val="1"/>
      <charset val="204"/>
    </font>
    <font>
      <i/>
      <sz val="11"/>
      <name val="Calibri"/>
      <family val="2"/>
      <charset val="204"/>
      <scheme val="minor"/>
    </font>
    <font>
      <b/>
      <sz val="16"/>
      <color rgb="FF000000"/>
      <name val="Cambria"/>
      <family val="1"/>
      <charset val="204"/>
    </font>
    <font>
      <sz val="20"/>
      <color rgb="FFFF0000"/>
      <name val="Cambria"/>
      <family val="1"/>
      <charset val="204"/>
    </font>
    <font>
      <b/>
      <sz val="11"/>
      <color theme="1"/>
      <name val="Calibri"/>
      <family val="2"/>
      <charset val="204"/>
      <scheme val="minor"/>
    </font>
    <font>
      <sz val="16"/>
      <color theme="1"/>
      <name val="Times New Roman"/>
      <family val="1"/>
      <charset val="204"/>
    </font>
    <font>
      <sz val="11"/>
      <color theme="0" tint="-0.499984740745262"/>
      <name val="Calibri"/>
      <family val="2"/>
      <scheme val="minor"/>
    </font>
    <font>
      <sz val="12"/>
      <color theme="1"/>
      <name val="Times New Roman"/>
      <family val="1"/>
      <charset val="204"/>
    </font>
    <font>
      <i/>
      <sz val="12"/>
      <color theme="1"/>
      <name val="Times New Roman"/>
      <family val="1"/>
      <charset val="204"/>
    </font>
    <font>
      <sz val="12"/>
      <color theme="1"/>
      <name val="Calibri"/>
      <family val="2"/>
      <scheme val="minor"/>
    </font>
    <font>
      <sz val="10"/>
      <color theme="1"/>
      <name val="Calibri"/>
      <family val="2"/>
      <scheme val="minor"/>
    </font>
    <font>
      <b/>
      <i/>
      <sz val="12"/>
      <color theme="1"/>
      <name val="Times New Roman"/>
      <family val="1"/>
      <charset val="204"/>
    </font>
    <font>
      <b/>
      <sz val="12"/>
      <color theme="1"/>
      <name val="Times New Roman"/>
      <family val="1"/>
      <charset val="204"/>
    </font>
    <font>
      <sz val="12"/>
      <color theme="1"/>
      <name val="Calibri"/>
      <family val="2"/>
      <charset val="204"/>
      <scheme val="minor"/>
    </font>
    <font>
      <sz val="16"/>
      <name val="Times New Roman"/>
      <family val="1"/>
      <charset val="204"/>
    </font>
  </fonts>
  <fills count="7">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3"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58">
    <xf numFmtId="0" fontId="0" fillId="0" borderId="0" xfId="0"/>
    <xf numFmtId="0" fontId="1" fillId="0" borderId="0" xfId="0" applyFont="1" applyAlignment="1">
      <alignment vertical="center"/>
    </xf>
    <xf numFmtId="0" fontId="0" fillId="0" borderId="0" xfId="0" applyFill="1"/>
    <xf numFmtId="0" fontId="5" fillId="0" borderId="0" xfId="0" applyFont="1" applyFill="1" applyBorder="1" applyAlignment="1">
      <alignment vertical="center"/>
    </xf>
    <xf numFmtId="0" fontId="0" fillId="0" borderId="0" xfId="0" applyFill="1" applyBorder="1"/>
    <xf numFmtId="0" fontId="6" fillId="0" borderId="0" xfId="0" applyFont="1" applyFill="1" applyBorder="1" applyAlignment="1"/>
    <xf numFmtId="0" fontId="0" fillId="0" borderId="0" xfId="0" applyBorder="1" applyAlignment="1"/>
    <xf numFmtId="0" fontId="0" fillId="0" borderId="0" xfId="0" applyBorder="1"/>
    <xf numFmtId="0" fontId="8" fillId="0" borderId="0" xfId="0" applyFont="1"/>
    <xf numFmtId="0" fontId="16" fillId="0" borderId="0" xfId="0" applyFont="1" applyAlignment="1">
      <alignment horizontal="justify" vertical="center"/>
    </xf>
    <xf numFmtId="0" fontId="15" fillId="0" borderId="0" xfId="0" applyFont="1"/>
    <xf numFmtId="0" fontId="15" fillId="0" borderId="0" xfId="0" applyFont="1" applyAlignment="1">
      <alignment horizontal="justify" vertical="center"/>
    </xf>
    <xf numFmtId="0" fontId="16" fillId="0" borderId="0" xfId="0" applyFont="1"/>
    <xf numFmtId="0" fontId="4" fillId="2" borderId="1" xfId="0" applyFont="1" applyFill="1" applyBorder="1" applyAlignment="1" applyProtection="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0" fillId="0" borderId="0" xfId="0" applyAlignment="1">
      <alignment horizontal="center" vertical="center"/>
    </xf>
    <xf numFmtId="0" fontId="0" fillId="3" borderId="0" xfId="0" applyFill="1" applyAlignment="1">
      <alignment horizontal="center" vertical="center"/>
    </xf>
    <xf numFmtId="49" fontId="15" fillId="0" borderId="0" xfId="0" applyNumberFormat="1" applyFont="1"/>
    <xf numFmtId="49" fontId="17" fillId="0" borderId="0" xfId="0" applyNumberFormat="1" applyFont="1"/>
    <xf numFmtId="0" fontId="17" fillId="0" borderId="0" xfId="0" applyFont="1"/>
    <xf numFmtId="0" fontId="19" fillId="0" borderId="0" xfId="0" applyFont="1" applyAlignment="1">
      <alignment horizontal="justify" vertical="center"/>
    </xf>
    <xf numFmtId="0" fontId="15" fillId="0" borderId="1" xfId="0" applyFont="1" applyFill="1" applyBorder="1" applyAlignment="1">
      <alignment horizontal="left" vertical="center" indent="1"/>
    </xf>
    <xf numFmtId="0" fontId="18" fillId="0" borderId="0" xfId="0" applyFont="1" applyBorder="1" applyAlignment="1">
      <alignment vertical="center" wrapText="1"/>
    </xf>
    <xf numFmtId="0" fontId="15" fillId="0" borderId="0" xfId="0" applyFont="1" applyAlignment="1">
      <alignment vertical="center"/>
    </xf>
    <xf numFmtId="0" fontId="18" fillId="0" borderId="0" xfId="0" applyFont="1" applyAlignment="1">
      <alignment vertical="center" wrapText="1"/>
    </xf>
    <xf numFmtId="0" fontId="18" fillId="0" borderId="5" xfId="0" applyFont="1" applyBorder="1" applyAlignment="1">
      <alignment vertical="center" wrapText="1"/>
    </xf>
    <xf numFmtId="0" fontId="18" fillId="0" borderId="4" xfId="0" applyFont="1" applyBorder="1" applyAlignment="1">
      <alignment vertical="center" wrapText="1"/>
    </xf>
    <xf numFmtId="0" fontId="0" fillId="0" borderId="0" xfId="0" applyProtection="1"/>
    <xf numFmtId="0" fontId="22" fillId="6" borderId="1" xfId="0" applyFont="1" applyFill="1" applyBorder="1" applyAlignment="1">
      <alignment horizontal="left" vertical="center" shrinkToFit="1"/>
    </xf>
    <xf numFmtId="0" fontId="3" fillId="4" borderId="1" xfId="0" applyNumberFormat="1" applyFont="1" applyFill="1" applyBorder="1" applyAlignment="1" applyProtection="1">
      <alignment horizontal="center" vertical="center" shrinkToFit="1"/>
      <protection locked="0"/>
    </xf>
    <xf numFmtId="0" fontId="13" fillId="5" borderId="1" xfId="0" applyFont="1" applyFill="1" applyBorder="1" applyAlignment="1">
      <alignment horizontal="left" vertical="center" shrinkToFit="1"/>
    </xf>
    <xf numFmtId="0" fontId="9" fillId="0" borderId="0" xfId="0" applyFont="1" applyFill="1" applyBorder="1" applyAlignment="1">
      <alignment horizontal="center" vertical="center"/>
    </xf>
    <xf numFmtId="0" fontId="2" fillId="2" borderId="1" xfId="0" applyFont="1" applyFill="1" applyBorder="1" applyAlignment="1" applyProtection="1">
      <alignment horizontal="left" vertical="center"/>
    </xf>
    <xf numFmtId="0" fontId="2" fillId="0" borderId="1" xfId="0" applyNumberFormat="1" applyFont="1" applyBorder="1" applyAlignment="1" applyProtection="1">
      <alignment horizontal="center" vertical="center"/>
      <protection locked="0"/>
    </xf>
    <xf numFmtId="0" fontId="2" fillId="2" borderId="1" xfId="0" applyFont="1" applyFill="1" applyBorder="1" applyAlignment="1" applyProtection="1">
      <alignment horizontal="left" vertical="top"/>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4" fillId="4" borderId="1" xfId="0" applyFont="1" applyFill="1" applyBorder="1" applyAlignment="1" applyProtection="1">
      <alignment horizontal="center" vertical="center" wrapText="1"/>
    </xf>
    <xf numFmtId="0" fontId="22" fillId="6" borderId="1" xfId="0" applyFont="1" applyFill="1" applyBorder="1" applyAlignment="1">
      <alignment horizontal="left" vertical="center" wrapText="1" shrinkToFit="1"/>
    </xf>
    <xf numFmtId="0" fontId="0" fillId="0" borderId="0" xfId="0" applyAlignment="1">
      <alignment horizontal="center"/>
    </xf>
    <xf numFmtId="0" fontId="0" fillId="0" borderId="11" xfId="0" applyBorder="1" applyAlignment="1">
      <alignment horizontal="center"/>
    </xf>
    <xf numFmtId="0" fontId="21" fillId="0" borderId="5" xfId="0" applyFont="1" applyBorder="1" applyAlignment="1">
      <alignment horizontal="left" vertical="center"/>
    </xf>
    <xf numFmtId="0" fontId="13" fillId="0" borderId="0" xfId="0" applyFont="1" applyAlignment="1">
      <alignment horizontal="center" vertical="center" wrapText="1"/>
    </xf>
    <xf numFmtId="0" fontId="15" fillId="0" borderId="1" xfId="0" applyFont="1" applyBorder="1" applyAlignment="1">
      <alignment horizontal="center" vertical="center"/>
    </xf>
    <xf numFmtId="0" fontId="15" fillId="0" borderId="1" xfId="0" applyNumberFormat="1" applyFont="1" applyBorder="1" applyAlignment="1">
      <alignment horizontal="center" vertical="center"/>
    </xf>
    <xf numFmtId="14" fontId="15" fillId="0" borderId="1" xfId="0" applyNumberFormat="1" applyFont="1" applyBorder="1" applyAlignment="1">
      <alignment horizontal="center" vertical="center"/>
    </xf>
    <xf numFmtId="0" fontId="14" fillId="0" borderId="0" xfId="0" applyFont="1" applyAlignment="1">
      <alignment horizontal="right"/>
    </xf>
    <xf numFmtId="0" fontId="21" fillId="0" borderId="4" xfId="0" applyFont="1" applyBorder="1" applyAlignment="1">
      <alignment horizontal="left" vertical="center"/>
    </xf>
    <xf numFmtId="0" fontId="12" fillId="0" borderId="5" xfId="0" applyFont="1" applyBorder="1" applyAlignment="1">
      <alignment horizontal="left" vertical="center"/>
    </xf>
    <xf numFmtId="0" fontId="7" fillId="0" borderId="0" xfId="0" applyFont="1" applyAlignment="1">
      <alignment horizontal="center" vertical="center" wrapText="1"/>
    </xf>
    <xf numFmtId="0" fontId="18" fillId="0" borderId="6"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Border="1" applyAlignment="1">
      <alignment horizontal="left" vertical="center" wrapText="1"/>
    </xf>
  </cellXfs>
  <cellStyles count="1">
    <cellStyle name="Обычный" xfId="0" builtinId="0"/>
  </cellStyles>
  <dxfs count="11">
    <dxf>
      <font>
        <color theme="0"/>
      </font>
    </dxf>
    <dxf>
      <font>
        <color theme="0"/>
      </font>
    </dxf>
    <dxf>
      <font>
        <color theme="0"/>
      </font>
    </dxf>
    <dxf>
      <fill>
        <patternFill>
          <bgColor theme="9" tint="0.39994506668294322"/>
        </patternFill>
      </fill>
    </dxf>
    <dxf>
      <fill>
        <patternFill>
          <bgColor rgb="FF92D050"/>
        </patternFill>
      </fill>
    </dxf>
    <dxf>
      <fill>
        <patternFill>
          <bgColor theme="9" tint="0.39994506668294322"/>
        </patternFill>
      </fill>
    </dxf>
    <dxf>
      <fill>
        <patternFill>
          <bgColor rgb="FF92D050"/>
        </patternFill>
      </fill>
    </dxf>
    <dxf>
      <fill>
        <patternFill>
          <bgColor theme="9" tint="0.39994506668294322"/>
        </patternFill>
      </fill>
    </dxf>
    <dxf>
      <fill>
        <patternFill>
          <bgColor rgb="FF92D050"/>
        </patternFill>
      </fill>
    </dxf>
    <dxf>
      <font>
        <b/>
        <i val="0"/>
      </font>
      <fill>
        <patternFill>
          <bgColor rgb="FF92D050"/>
        </patternFill>
      </fill>
    </dxf>
    <dxf>
      <fill>
        <patternFill>
          <bgColor theme="9" tint="0.39994506668294322"/>
        </patternFill>
      </fill>
    </dxf>
  </dxfs>
  <tableStyles count="0" defaultTableStyle="TableStyleMedium2" defaultPivotStyle="PivotStyleMedium9"/>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9525</xdr:colOff>
          <xdr:row>1</xdr:row>
          <xdr:rowOff>171450</xdr:rowOff>
        </xdr:from>
        <xdr:to>
          <xdr:col>15</xdr:col>
          <xdr:colOff>447675</xdr:colOff>
          <xdr:row>4</xdr:row>
          <xdr:rowOff>9525</xdr:rowOff>
        </xdr:to>
        <xdr:sp macro="" textlink="">
          <xdr:nvSpPr>
            <xdr:cNvPr id="6145" name="Button 1" hidden="1">
              <a:extLst>
                <a:ext uri="{63B3BB69-23CF-44E3-9099-C40C66FF867C}">
                  <a14:compatExt spid="_x0000_s6145"/>
                </a:ext>
                <a:ext uri="{FF2B5EF4-FFF2-40B4-BE49-F238E27FC236}">
                  <a16:creationId xmlns:a16="http://schemas.microsoft.com/office/drawing/2014/main" id="{15D37BB9-4D5D-458C-A54A-8BC744CF41FB}"/>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ru-RU" sz="1600" b="1" i="0" u="none" strike="noStrike" baseline="0">
                  <a:solidFill>
                    <a:srgbClr val="000000"/>
                  </a:solidFill>
                  <a:latin typeface="Cambria"/>
                  <a:ea typeface="Cambria"/>
                </a:rPr>
                <a:t>Сохранить в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28575</xdr:colOff>
          <xdr:row>6</xdr:row>
          <xdr:rowOff>104775</xdr:rowOff>
        </xdr:from>
        <xdr:to>
          <xdr:col>15</xdr:col>
          <xdr:colOff>466725</xdr:colOff>
          <xdr:row>8</xdr:row>
          <xdr:rowOff>123825</xdr:rowOff>
        </xdr:to>
        <xdr:sp macro="" textlink="">
          <xdr:nvSpPr>
            <xdr:cNvPr id="6146" name="Button 2" hidden="1">
              <a:extLst>
                <a:ext uri="{63B3BB69-23CF-44E3-9099-C40C66FF867C}">
                  <a14:compatExt spid="_x0000_s6146"/>
                </a:ext>
                <a:ext uri="{FF2B5EF4-FFF2-40B4-BE49-F238E27FC236}">
                  <a16:creationId xmlns:a16="http://schemas.microsoft.com/office/drawing/2014/main" id="{5335B78C-E21D-4114-8582-12FF5AB005A3}"/>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ru-RU" sz="1600" b="1" i="0" u="none" strike="noStrike" baseline="0">
                  <a:solidFill>
                    <a:srgbClr val="000000"/>
                  </a:solidFill>
                  <a:latin typeface="Cambria"/>
                  <a:ea typeface="Cambria"/>
                </a:rPr>
                <a:t>Отправить на печать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11</xdr:row>
          <xdr:rowOff>28575</xdr:rowOff>
        </xdr:from>
        <xdr:to>
          <xdr:col>15</xdr:col>
          <xdr:colOff>457200</xdr:colOff>
          <xdr:row>13</xdr:row>
          <xdr:rowOff>57150</xdr:rowOff>
        </xdr:to>
        <xdr:sp macro="" textlink="">
          <xdr:nvSpPr>
            <xdr:cNvPr id="6147" name="Button 3" hidden="1">
              <a:extLst>
                <a:ext uri="{63B3BB69-23CF-44E3-9099-C40C66FF867C}">
                  <a14:compatExt spid="_x0000_s6147"/>
                </a:ext>
                <a:ext uri="{FF2B5EF4-FFF2-40B4-BE49-F238E27FC236}">
                  <a16:creationId xmlns:a16="http://schemas.microsoft.com/office/drawing/2014/main" id="{D9324619-FD7C-4939-AD31-C1480E3DD42B}"/>
                </a:ext>
              </a:extLst>
            </xdr:cNvPr>
            <xdr:cNvSpPr/>
          </xdr:nvSpPr>
          <xdr:spPr bwMode="auto">
            <a:xfrm>
              <a:off x="0" y="0"/>
              <a:ext cx="0" cy="0"/>
            </a:xfrm>
            <a:prstGeom prst="rect">
              <a:avLst/>
            </a:prstGeom>
            <a:noFill/>
            <a:ln w="9525">
              <a:miter lim="800000"/>
              <a:headEnd/>
              <a:tailEnd/>
            </a:ln>
          </xdr:spPr>
          <xdr:txBody>
            <a:bodyPr vertOverflow="clip" wrap="square" lIns="45720" tIns="36576" rIns="45720" bIns="36576" anchor="ctr" upright="1"/>
            <a:lstStyle/>
            <a:p>
              <a:pPr algn="ctr" rtl="0">
                <a:defRPr sz="1000"/>
              </a:pPr>
              <a:r>
                <a:rPr lang="ru-RU" sz="2000" b="0" i="0" u="none" strike="noStrike" baseline="0">
                  <a:solidFill>
                    <a:srgbClr val="FF0000"/>
                  </a:solidFill>
                  <a:latin typeface="Cambria"/>
                  <a:ea typeface="Cambria"/>
                </a:rPr>
                <a:t>Очистить данные данные</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9525</xdr:colOff>
          <xdr:row>1</xdr:row>
          <xdr:rowOff>171450</xdr:rowOff>
        </xdr:from>
        <xdr:to>
          <xdr:col>15</xdr:col>
          <xdr:colOff>447675</xdr:colOff>
          <xdr:row>4</xdr:row>
          <xdr:rowOff>9525</xdr:rowOff>
        </xdr:to>
        <xdr:sp macro="" textlink="">
          <xdr:nvSpPr>
            <xdr:cNvPr id="3073" name="Button 1" hidden="1">
              <a:extLst>
                <a:ext uri="{63B3BB69-23CF-44E3-9099-C40C66FF867C}">
                  <a14:compatExt spid="_x0000_s3073"/>
                </a:ext>
                <a:ext uri="{FF2B5EF4-FFF2-40B4-BE49-F238E27FC236}">
                  <a16:creationId xmlns:a16="http://schemas.microsoft.com/office/drawing/2014/main" id="{6193C904-7897-4A9D-9B10-246B27C339ED}"/>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ru-RU" sz="1600" b="1" i="0" u="none" strike="noStrike" baseline="0">
                  <a:solidFill>
                    <a:srgbClr val="000000"/>
                  </a:solidFill>
                  <a:latin typeface="Cambria"/>
                  <a:ea typeface="Cambria"/>
                </a:rPr>
                <a:t>Сохранить в PDF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28575</xdr:colOff>
          <xdr:row>6</xdr:row>
          <xdr:rowOff>104775</xdr:rowOff>
        </xdr:from>
        <xdr:to>
          <xdr:col>15</xdr:col>
          <xdr:colOff>466725</xdr:colOff>
          <xdr:row>8</xdr:row>
          <xdr:rowOff>123825</xdr:rowOff>
        </xdr:to>
        <xdr:sp macro="" textlink="">
          <xdr:nvSpPr>
            <xdr:cNvPr id="3074" name="Button 2" hidden="1">
              <a:extLst>
                <a:ext uri="{63B3BB69-23CF-44E3-9099-C40C66FF867C}">
                  <a14:compatExt spid="_x0000_s3074"/>
                </a:ext>
                <a:ext uri="{FF2B5EF4-FFF2-40B4-BE49-F238E27FC236}">
                  <a16:creationId xmlns:a16="http://schemas.microsoft.com/office/drawing/2014/main" id="{A90C4C0A-597B-4DFE-A12D-20093654C92D}"/>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ru-RU" sz="1600" b="1" i="0" u="none" strike="noStrike" baseline="0">
                  <a:solidFill>
                    <a:srgbClr val="000000"/>
                  </a:solidFill>
                  <a:latin typeface="Cambria"/>
                  <a:ea typeface="Cambria"/>
                </a:rPr>
                <a:t>Отправить на печать</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19050</xdr:colOff>
          <xdr:row>11</xdr:row>
          <xdr:rowOff>28575</xdr:rowOff>
        </xdr:from>
        <xdr:to>
          <xdr:col>15</xdr:col>
          <xdr:colOff>457200</xdr:colOff>
          <xdr:row>13</xdr:row>
          <xdr:rowOff>57150</xdr:rowOff>
        </xdr:to>
        <xdr:sp macro="" textlink="">
          <xdr:nvSpPr>
            <xdr:cNvPr id="3075" name="Button 3" hidden="1">
              <a:extLst>
                <a:ext uri="{63B3BB69-23CF-44E3-9099-C40C66FF867C}">
                  <a14:compatExt spid="_x0000_s3075"/>
                </a:ext>
                <a:ext uri="{FF2B5EF4-FFF2-40B4-BE49-F238E27FC236}">
                  <a16:creationId xmlns:a16="http://schemas.microsoft.com/office/drawing/2014/main" id="{B32E92AD-4539-43D2-A20A-8A4E306C8255}"/>
                </a:ext>
              </a:extLst>
            </xdr:cNvPr>
            <xdr:cNvSpPr/>
          </xdr:nvSpPr>
          <xdr:spPr bwMode="auto">
            <a:xfrm>
              <a:off x="0" y="0"/>
              <a:ext cx="0" cy="0"/>
            </a:xfrm>
            <a:prstGeom prst="rect">
              <a:avLst/>
            </a:prstGeom>
            <a:noFill/>
            <a:ln w="9525">
              <a:miter lim="800000"/>
              <a:headEnd/>
              <a:tailEnd/>
            </a:ln>
          </xdr:spPr>
          <xdr:txBody>
            <a:bodyPr vertOverflow="clip" wrap="square" lIns="45720" tIns="36576" rIns="45720" bIns="36576" anchor="ctr" upright="1"/>
            <a:lstStyle/>
            <a:p>
              <a:pPr algn="ctr" rtl="0">
                <a:defRPr sz="1000"/>
              </a:pPr>
              <a:r>
                <a:rPr lang="ru-RU" sz="2000" b="0" i="0" u="none" strike="noStrike" baseline="0">
                  <a:solidFill>
                    <a:srgbClr val="FF0000"/>
                  </a:solidFill>
                  <a:latin typeface="Cambria"/>
                  <a:ea typeface="Cambria"/>
                </a:rPr>
                <a:t>Очистить данные данные</a:t>
              </a:r>
            </a:p>
          </xdr:txBody>
        </xdr:sp>
        <xdr:clientData fPrintsWithSheet="0"/>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tabColor rgb="FF92D050"/>
  </sheetPr>
  <dimension ref="A1:AH100"/>
  <sheetViews>
    <sheetView showGridLines="0" showRowColHeaders="0" tabSelected="1" zoomScale="115" zoomScaleNormal="115" workbookViewId="0">
      <selection activeCell="D2" sqref="D2:I2"/>
    </sheetView>
  </sheetViews>
  <sheetFormatPr defaultRowHeight="15" x14ac:dyDescent="0.25"/>
  <cols>
    <col min="1" max="1" width="5.140625" customWidth="1"/>
    <col min="12" max="12" width="12.5703125" customWidth="1"/>
    <col min="16" max="16" width="6.28515625" customWidth="1"/>
    <col min="17" max="17" width="6.140625" customWidth="1"/>
    <col min="21" max="21" width="24.5703125" hidden="1" customWidth="1"/>
    <col min="32" max="34" width="0" hidden="1" customWidth="1"/>
  </cols>
  <sheetData>
    <row r="1" spans="1:34" ht="15" customHeight="1" x14ac:dyDescent="0.25">
      <c r="A1" s="1"/>
      <c r="B1" s="1"/>
      <c r="C1" s="1"/>
      <c r="D1" s="1"/>
      <c r="E1" s="1"/>
      <c r="F1" s="1"/>
      <c r="G1" s="1"/>
      <c r="H1" s="1"/>
      <c r="I1" s="1"/>
      <c r="J1" s="1"/>
      <c r="K1" s="1"/>
      <c r="L1" s="1"/>
      <c r="M1" s="1"/>
      <c r="N1" s="1"/>
      <c r="AG1">
        <v>10</v>
      </c>
      <c r="AH1" t="s">
        <v>8</v>
      </c>
    </row>
    <row r="2" spans="1:34" ht="19.5" customHeight="1" x14ac:dyDescent="0.25">
      <c r="A2" s="37" t="s">
        <v>0</v>
      </c>
      <c r="B2" s="37"/>
      <c r="C2" s="37"/>
      <c r="D2" s="38"/>
      <c r="E2" s="38"/>
      <c r="F2" s="38"/>
      <c r="G2" s="38"/>
      <c r="H2" s="38"/>
      <c r="I2" s="38"/>
      <c r="K2" s="35" t="s">
        <v>2</v>
      </c>
      <c r="L2" s="35"/>
      <c r="M2" s="36"/>
      <c r="N2" s="36"/>
      <c r="O2" s="36"/>
      <c r="AG2">
        <v>11</v>
      </c>
      <c r="AH2" t="s">
        <v>7</v>
      </c>
    </row>
    <row r="3" spans="1:34" ht="18.75" x14ac:dyDescent="0.25">
      <c r="A3" s="37" t="s">
        <v>1</v>
      </c>
      <c r="B3" s="37"/>
      <c r="C3" s="37"/>
      <c r="D3" s="39"/>
      <c r="E3" s="40"/>
      <c r="F3" s="40"/>
      <c r="G3" s="40"/>
      <c r="H3" s="40"/>
      <c r="I3" s="41"/>
      <c r="P3" s="34"/>
      <c r="Q3" s="34"/>
      <c r="R3" s="34"/>
      <c r="S3" s="34"/>
      <c r="AG3">
        <v>12</v>
      </c>
      <c r="AH3" t="s">
        <v>9</v>
      </c>
    </row>
    <row r="4" spans="1:34" x14ac:dyDescent="0.25">
      <c r="AG4">
        <v>13</v>
      </c>
    </row>
    <row r="5" spans="1:34" ht="23.25" customHeight="1" x14ac:dyDescent="0.25">
      <c r="A5" s="42" t="s">
        <v>21</v>
      </c>
      <c r="B5" s="42"/>
      <c r="C5" s="42"/>
      <c r="D5" s="42"/>
      <c r="E5" s="42"/>
      <c r="F5" s="42"/>
      <c r="G5" s="42"/>
      <c r="H5" s="42"/>
      <c r="I5" s="42"/>
      <c r="J5" s="42"/>
      <c r="K5" s="42"/>
      <c r="L5" s="42"/>
      <c r="M5" s="42"/>
      <c r="N5" s="42"/>
      <c r="O5" s="42"/>
      <c r="AF5" t="s">
        <v>5</v>
      </c>
      <c r="AG5">
        <v>14</v>
      </c>
    </row>
    <row r="6" spans="1:34" ht="18" customHeight="1" x14ac:dyDescent="0.25">
      <c r="A6" s="42"/>
      <c r="B6" s="42"/>
      <c r="C6" s="42"/>
      <c r="D6" s="42"/>
      <c r="E6" s="42"/>
      <c r="F6" s="42"/>
      <c r="G6" s="42"/>
      <c r="H6" s="42"/>
      <c r="I6" s="42"/>
      <c r="J6" s="42"/>
      <c r="K6" s="42"/>
      <c r="L6" s="42"/>
      <c r="M6" s="42"/>
      <c r="N6" s="42"/>
      <c r="O6" s="42"/>
      <c r="AF6" t="s">
        <v>6</v>
      </c>
      <c r="AG6">
        <v>15</v>
      </c>
    </row>
    <row r="7" spans="1:34" ht="22.5" customHeight="1" x14ac:dyDescent="0.25">
      <c r="A7" s="42"/>
      <c r="B7" s="42"/>
      <c r="C7" s="42"/>
      <c r="D7" s="42"/>
      <c r="E7" s="42"/>
      <c r="F7" s="42"/>
      <c r="G7" s="42"/>
      <c r="H7" s="42"/>
      <c r="I7" s="42"/>
      <c r="J7" s="42"/>
      <c r="K7" s="42"/>
      <c r="L7" s="42"/>
      <c r="M7" s="42"/>
      <c r="N7" s="42"/>
      <c r="O7" s="42"/>
      <c r="AG7">
        <v>16</v>
      </c>
    </row>
    <row r="8" spans="1:34" ht="20.25" customHeight="1" x14ac:dyDescent="0.25">
      <c r="A8" s="42"/>
      <c r="B8" s="42"/>
      <c r="C8" s="42"/>
      <c r="D8" s="42"/>
      <c r="E8" s="42"/>
      <c r="F8" s="42"/>
      <c r="G8" s="42"/>
      <c r="H8" s="42"/>
      <c r="I8" s="42"/>
      <c r="J8" s="42"/>
      <c r="K8" s="42"/>
      <c r="L8" s="42"/>
      <c r="M8" s="42"/>
      <c r="N8" s="42"/>
      <c r="O8" s="42"/>
    </row>
    <row r="9" spans="1:34" x14ac:dyDescent="0.25">
      <c r="A9" s="30"/>
      <c r="B9" s="30"/>
      <c r="C9" s="30"/>
      <c r="D9" s="30"/>
      <c r="E9" s="30"/>
      <c r="F9" s="30"/>
      <c r="G9" s="30"/>
      <c r="H9" s="30"/>
      <c r="I9" s="30"/>
      <c r="J9" s="30"/>
      <c r="K9" s="30"/>
      <c r="L9" s="30"/>
      <c r="M9" s="30"/>
      <c r="N9" s="30"/>
      <c r="O9" s="30"/>
      <c r="P9" s="30"/>
      <c r="Q9" s="30"/>
      <c r="R9" s="30"/>
      <c r="S9" s="30"/>
    </row>
    <row r="10" spans="1:34" ht="24" customHeight="1" x14ac:dyDescent="0.25">
      <c r="A10" s="13">
        <v>1</v>
      </c>
      <c r="B10" s="33" t="s">
        <v>119</v>
      </c>
      <c r="C10" s="33"/>
      <c r="D10" s="33"/>
      <c r="E10" s="33"/>
      <c r="F10" s="33"/>
      <c r="G10" s="33"/>
      <c r="H10" s="33"/>
      <c r="I10" s="33"/>
      <c r="J10" s="33"/>
      <c r="K10" s="33"/>
      <c r="L10" s="33"/>
      <c r="M10" s="33"/>
      <c r="N10" s="32"/>
      <c r="O10" s="32"/>
      <c r="U10" s="9" t="s">
        <v>12</v>
      </c>
    </row>
    <row r="11" spans="1:34" ht="24" customHeight="1" x14ac:dyDescent="0.25">
      <c r="A11" s="13">
        <v>2</v>
      </c>
      <c r="B11" s="31" t="s">
        <v>101</v>
      </c>
      <c r="C11" s="31"/>
      <c r="D11" s="31"/>
      <c r="E11" s="31"/>
      <c r="F11" s="31"/>
      <c r="G11" s="31"/>
      <c r="H11" s="31"/>
      <c r="I11" s="31"/>
      <c r="J11" s="31"/>
      <c r="K11" s="31"/>
      <c r="L11" s="31"/>
      <c r="M11" s="31"/>
      <c r="N11" s="32"/>
      <c r="O11" s="32"/>
      <c r="U11" s="9" t="s">
        <v>13</v>
      </c>
    </row>
    <row r="12" spans="1:34" ht="24" customHeight="1" x14ac:dyDescent="0.25">
      <c r="A12" s="13">
        <v>3</v>
      </c>
      <c r="B12" s="33" t="s">
        <v>121</v>
      </c>
      <c r="C12" s="33"/>
      <c r="D12" s="33"/>
      <c r="E12" s="33"/>
      <c r="F12" s="33"/>
      <c r="G12" s="33"/>
      <c r="H12" s="33"/>
      <c r="I12" s="33"/>
      <c r="J12" s="33"/>
      <c r="K12" s="33"/>
      <c r="L12" s="33"/>
      <c r="M12" s="33"/>
      <c r="N12" s="32"/>
      <c r="O12" s="32"/>
      <c r="U12" s="9" t="s">
        <v>14</v>
      </c>
    </row>
    <row r="13" spans="1:34" ht="24" customHeight="1" x14ac:dyDescent="0.25">
      <c r="A13" s="13">
        <v>4</v>
      </c>
      <c r="B13" s="31" t="s">
        <v>122</v>
      </c>
      <c r="C13" s="31"/>
      <c r="D13" s="31"/>
      <c r="E13" s="31"/>
      <c r="F13" s="31"/>
      <c r="G13" s="31"/>
      <c r="H13" s="31"/>
      <c r="I13" s="31"/>
      <c r="J13" s="31"/>
      <c r="K13" s="31"/>
      <c r="L13" s="31"/>
      <c r="M13" s="31"/>
      <c r="N13" s="32"/>
      <c r="O13" s="32"/>
      <c r="U13" s="9" t="s">
        <v>15</v>
      </c>
    </row>
    <row r="14" spans="1:34" ht="24" customHeight="1" x14ac:dyDescent="0.25">
      <c r="A14" s="13">
        <v>5</v>
      </c>
      <c r="B14" s="33" t="s">
        <v>102</v>
      </c>
      <c r="C14" s="33"/>
      <c r="D14" s="33"/>
      <c r="E14" s="33"/>
      <c r="F14" s="33"/>
      <c r="G14" s="33"/>
      <c r="H14" s="33"/>
      <c r="I14" s="33"/>
      <c r="J14" s="33"/>
      <c r="K14" s="33"/>
      <c r="L14" s="33"/>
      <c r="M14" s="33"/>
      <c r="N14" s="32"/>
      <c r="O14" s="32"/>
      <c r="U14" s="9" t="s">
        <v>16</v>
      </c>
    </row>
    <row r="15" spans="1:34" ht="24" customHeight="1" x14ac:dyDescent="0.25">
      <c r="A15" s="13">
        <v>6</v>
      </c>
      <c r="B15" s="31" t="s">
        <v>123</v>
      </c>
      <c r="C15" s="31"/>
      <c r="D15" s="31"/>
      <c r="E15" s="31"/>
      <c r="F15" s="31"/>
      <c r="G15" s="31"/>
      <c r="H15" s="31"/>
      <c r="I15" s="31"/>
      <c r="J15" s="31"/>
      <c r="K15" s="31"/>
      <c r="L15" s="31"/>
      <c r="M15" s="31"/>
      <c r="N15" s="32"/>
      <c r="O15" s="32"/>
      <c r="U15" s="9" t="s">
        <v>17</v>
      </c>
    </row>
    <row r="16" spans="1:34" ht="24" customHeight="1" x14ac:dyDescent="0.25">
      <c r="A16" s="13">
        <v>7</v>
      </c>
      <c r="B16" s="33" t="s">
        <v>124</v>
      </c>
      <c r="C16" s="33"/>
      <c r="D16" s="33"/>
      <c r="E16" s="33"/>
      <c r="F16" s="33"/>
      <c r="G16" s="33"/>
      <c r="H16" s="33"/>
      <c r="I16" s="33"/>
      <c r="J16" s="33"/>
      <c r="K16" s="33"/>
      <c r="L16" s="33"/>
      <c r="M16" s="33"/>
      <c r="N16" s="32"/>
      <c r="O16" s="32"/>
      <c r="U16" s="9" t="s">
        <v>18</v>
      </c>
    </row>
    <row r="17" spans="1:21" ht="24" customHeight="1" x14ac:dyDescent="0.25">
      <c r="A17" s="13">
        <v>8</v>
      </c>
      <c r="B17" s="31" t="s">
        <v>125</v>
      </c>
      <c r="C17" s="31" t="s">
        <v>126</v>
      </c>
      <c r="D17" s="31" t="s">
        <v>126</v>
      </c>
      <c r="E17" s="31"/>
      <c r="F17" s="31"/>
      <c r="G17" s="31"/>
      <c r="H17" s="31"/>
      <c r="I17" s="31"/>
      <c r="J17" s="31"/>
      <c r="K17" s="31"/>
      <c r="L17" s="31"/>
      <c r="M17" s="31"/>
      <c r="N17" s="32"/>
      <c r="O17" s="32"/>
      <c r="U17" s="9" t="s">
        <v>19</v>
      </c>
    </row>
    <row r="18" spans="1:21" ht="24" customHeight="1" x14ac:dyDescent="0.25">
      <c r="A18" s="13">
        <v>9</v>
      </c>
      <c r="B18" s="33" t="s">
        <v>127</v>
      </c>
      <c r="C18" s="33"/>
      <c r="D18" s="33"/>
      <c r="E18" s="33"/>
      <c r="F18" s="33"/>
      <c r="G18" s="33"/>
      <c r="H18" s="33"/>
      <c r="I18" s="33"/>
      <c r="J18" s="33"/>
      <c r="K18" s="33"/>
      <c r="L18" s="33"/>
      <c r="M18" s="33"/>
      <c r="N18" s="32"/>
      <c r="O18" s="32"/>
      <c r="U18" s="12" t="s">
        <v>20</v>
      </c>
    </row>
    <row r="19" spans="1:21" ht="24" customHeight="1" x14ac:dyDescent="0.25">
      <c r="A19" s="13">
        <v>10</v>
      </c>
      <c r="B19" s="31" t="s">
        <v>128</v>
      </c>
      <c r="C19" s="31"/>
      <c r="D19" s="31"/>
      <c r="E19" s="31"/>
      <c r="F19" s="31"/>
      <c r="G19" s="31"/>
      <c r="H19" s="31"/>
      <c r="I19" s="31"/>
      <c r="J19" s="31"/>
      <c r="K19" s="31"/>
      <c r="L19" s="31"/>
      <c r="M19" s="31"/>
      <c r="N19" s="32"/>
      <c r="O19" s="32"/>
    </row>
    <row r="20" spans="1:21" ht="24" customHeight="1" x14ac:dyDescent="0.25">
      <c r="A20" s="13">
        <v>11</v>
      </c>
      <c r="B20" s="33" t="s">
        <v>129</v>
      </c>
      <c r="C20" s="33"/>
      <c r="D20" s="33"/>
      <c r="E20" s="33"/>
      <c r="F20" s="33"/>
      <c r="G20" s="33"/>
      <c r="H20" s="33"/>
      <c r="I20" s="33"/>
      <c r="J20" s="33"/>
      <c r="K20" s="33"/>
      <c r="L20" s="33"/>
      <c r="M20" s="33"/>
      <c r="N20" s="32"/>
      <c r="O20" s="32"/>
    </row>
    <row r="21" spans="1:21" ht="24" customHeight="1" x14ac:dyDescent="0.25">
      <c r="A21" s="13">
        <v>12</v>
      </c>
      <c r="B21" s="31" t="s">
        <v>103</v>
      </c>
      <c r="C21" s="31"/>
      <c r="D21" s="31"/>
      <c r="E21" s="31"/>
      <c r="F21" s="31"/>
      <c r="G21" s="31"/>
      <c r="H21" s="31"/>
      <c r="I21" s="31"/>
      <c r="J21" s="31"/>
      <c r="K21" s="31"/>
      <c r="L21" s="31"/>
      <c r="M21" s="31"/>
      <c r="N21" s="32"/>
      <c r="O21" s="32"/>
    </row>
    <row r="22" spans="1:21" ht="24" customHeight="1" x14ac:dyDescent="0.25">
      <c r="A22" s="13">
        <v>13</v>
      </c>
      <c r="B22" s="33" t="s">
        <v>104</v>
      </c>
      <c r="C22" s="33"/>
      <c r="D22" s="33"/>
      <c r="E22" s="33"/>
      <c r="F22" s="33"/>
      <c r="G22" s="33"/>
      <c r="H22" s="33"/>
      <c r="I22" s="33"/>
      <c r="J22" s="33"/>
      <c r="K22" s="33"/>
      <c r="L22" s="33"/>
      <c r="M22" s="33"/>
      <c r="N22" s="32"/>
      <c r="O22" s="32"/>
    </row>
    <row r="23" spans="1:21" ht="24" customHeight="1" x14ac:dyDescent="0.25">
      <c r="A23" s="13">
        <v>14</v>
      </c>
      <c r="B23" s="31" t="s">
        <v>130</v>
      </c>
      <c r="C23" s="31"/>
      <c r="D23" s="31"/>
      <c r="E23" s="31"/>
      <c r="F23" s="31"/>
      <c r="G23" s="31"/>
      <c r="H23" s="31"/>
      <c r="I23" s="31"/>
      <c r="J23" s="31"/>
      <c r="K23" s="31"/>
      <c r="L23" s="31"/>
      <c r="M23" s="31"/>
      <c r="N23" s="32"/>
      <c r="O23" s="32"/>
    </row>
    <row r="24" spans="1:21" ht="24" customHeight="1" x14ac:dyDescent="0.25">
      <c r="A24" s="13">
        <v>15</v>
      </c>
      <c r="B24" s="33" t="s">
        <v>131</v>
      </c>
      <c r="C24" s="33"/>
      <c r="D24" s="33"/>
      <c r="E24" s="33"/>
      <c r="F24" s="33"/>
      <c r="G24" s="33"/>
      <c r="H24" s="33"/>
      <c r="I24" s="33"/>
      <c r="J24" s="33"/>
      <c r="K24" s="33"/>
      <c r="L24" s="33"/>
      <c r="M24" s="33"/>
      <c r="N24" s="32"/>
      <c r="O24" s="32"/>
    </row>
    <row r="25" spans="1:21" ht="24" customHeight="1" x14ac:dyDescent="0.25">
      <c r="A25" s="13">
        <v>16</v>
      </c>
      <c r="B25" s="31" t="s">
        <v>132</v>
      </c>
      <c r="C25" s="31"/>
      <c r="D25" s="31"/>
      <c r="E25" s="31"/>
      <c r="F25" s="31"/>
      <c r="G25" s="31"/>
      <c r="H25" s="31"/>
      <c r="I25" s="31"/>
      <c r="J25" s="31"/>
      <c r="K25" s="31"/>
      <c r="L25" s="31"/>
      <c r="M25" s="31"/>
      <c r="N25" s="32"/>
      <c r="O25" s="32"/>
    </row>
    <row r="26" spans="1:21" ht="24" customHeight="1" x14ac:dyDescent="0.25">
      <c r="A26" s="13">
        <v>17</v>
      </c>
      <c r="B26" s="33" t="s">
        <v>133</v>
      </c>
      <c r="C26" s="33"/>
      <c r="D26" s="33"/>
      <c r="E26" s="33"/>
      <c r="F26" s="33"/>
      <c r="G26" s="33"/>
      <c r="H26" s="33"/>
      <c r="I26" s="33"/>
      <c r="J26" s="33"/>
      <c r="K26" s="33"/>
      <c r="L26" s="33"/>
      <c r="M26" s="33"/>
      <c r="N26" s="32"/>
      <c r="O26" s="32"/>
    </row>
    <row r="27" spans="1:21" ht="24" customHeight="1" x14ac:dyDescent="0.25">
      <c r="A27" s="13">
        <v>18</v>
      </c>
      <c r="B27" s="31" t="s">
        <v>134</v>
      </c>
      <c r="C27" s="31"/>
      <c r="D27" s="31"/>
      <c r="E27" s="31"/>
      <c r="F27" s="31"/>
      <c r="G27" s="31"/>
      <c r="H27" s="31"/>
      <c r="I27" s="31"/>
      <c r="J27" s="31"/>
      <c r="K27" s="31"/>
      <c r="L27" s="31"/>
      <c r="M27" s="31"/>
      <c r="N27" s="32"/>
      <c r="O27" s="32"/>
    </row>
    <row r="28" spans="1:21" ht="24" customHeight="1" x14ac:dyDescent="0.25">
      <c r="A28" s="13">
        <v>19</v>
      </c>
      <c r="B28" s="33" t="s">
        <v>105</v>
      </c>
      <c r="C28" s="33"/>
      <c r="D28" s="33"/>
      <c r="E28" s="33"/>
      <c r="F28" s="33"/>
      <c r="G28" s="33"/>
      <c r="H28" s="33"/>
      <c r="I28" s="33"/>
      <c r="J28" s="33"/>
      <c r="K28" s="33"/>
      <c r="L28" s="33"/>
      <c r="M28" s="33"/>
      <c r="N28" s="32"/>
      <c r="O28" s="32"/>
    </row>
    <row r="29" spans="1:21" ht="24" customHeight="1" x14ac:dyDescent="0.25">
      <c r="A29" s="13">
        <v>20</v>
      </c>
      <c r="B29" s="31" t="s">
        <v>135</v>
      </c>
      <c r="C29" s="31"/>
      <c r="D29" s="31"/>
      <c r="E29" s="31"/>
      <c r="F29" s="31"/>
      <c r="G29" s="31"/>
      <c r="H29" s="31"/>
      <c r="I29" s="31"/>
      <c r="J29" s="31"/>
      <c r="K29" s="31"/>
      <c r="L29" s="31"/>
      <c r="M29" s="31"/>
      <c r="N29" s="32"/>
      <c r="O29" s="32"/>
    </row>
    <row r="30" spans="1:21" ht="24" customHeight="1" x14ac:dyDescent="0.25">
      <c r="A30" s="13">
        <v>21</v>
      </c>
      <c r="B30" s="33" t="s">
        <v>136</v>
      </c>
      <c r="C30" s="33"/>
      <c r="D30" s="33"/>
      <c r="E30" s="33"/>
      <c r="F30" s="33"/>
      <c r="G30" s="33"/>
      <c r="H30" s="33"/>
      <c r="I30" s="33"/>
      <c r="J30" s="33"/>
      <c r="K30" s="33"/>
      <c r="L30" s="33"/>
      <c r="M30" s="33"/>
      <c r="N30" s="32"/>
      <c r="O30" s="32"/>
    </row>
    <row r="31" spans="1:21" ht="24" customHeight="1" x14ac:dyDescent="0.25">
      <c r="A31" s="13">
        <v>22</v>
      </c>
      <c r="B31" s="31" t="s">
        <v>137</v>
      </c>
      <c r="C31" s="31"/>
      <c r="D31" s="31"/>
      <c r="E31" s="31"/>
      <c r="F31" s="31"/>
      <c r="G31" s="31"/>
      <c r="H31" s="31"/>
      <c r="I31" s="31"/>
      <c r="J31" s="31"/>
      <c r="K31" s="31"/>
      <c r="L31" s="31"/>
      <c r="M31" s="31"/>
      <c r="N31" s="32"/>
      <c r="O31" s="32"/>
    </row>
    <row r="32" spans="1:21" ht="24" customHeight="1" x14ac:dyDescent="0.25">
      <c r="A32" s="13">
        <v>23</v>
      </c>
      <c r="B32" s="33" t="s">
        <v>138</v>
      </c>
      <c r="C32" s="33"/>
      <c r="D32" s="33"/>
      <c r="E32" s="33"/>
      <c r="F32" s="33"/>
      <c r="G32" s="33"/>
      <c r="H32" s="33"/>
      <c r="I32" s="33"/>
      <c r="J32" s="33"/>
      <c r="K32" s="33"/>
      <c r="L32" s="33"/>
      <c r="M32" s="33"/>
      <c r="N32" s="32"/>
      <c r="O32" s="32"/>
    </row>
    <row r="33" spans="1:15" ht="24" customHeight="1" x14ac:dyDescent="0.25">
      <c r="A33" s="13">
        <v>24</v>
      </c>
      <c r="B33" s="31" t="s">
        <v>139</v>
      </c>
      <c r="C33" s="31"/>
      <c r="D33" s="31"/>
      <c r="E33" s="31"/>
      <c r="F33" s="31"/>
      <c r="G33" s="31"/>
      <c r="H33" s="31"/>
      <c r="I33" s="31"/>
      <c r="J33" s="31"/>
      <c r="K33" s="31"/>
      <c r="L33" s="31"/>
      <c r="M33" s="31"/>
      <c r="N33" s="32"/>
      <c r="O33" s="32"/>
    </row>
    <row r="34" spans="1:15" ht="24" customHeight="1" x14ac:dyDescent="0.25">
      <c r="A34" s="13">
        <v>25</v>
      </c>
      <c r="B34" s="33" t="s">
        <v>140</v>
      </c>
      <c r="C34" s="33"/>
      <c r="D34" s="33"/>
      <c r="E34" s="33"/>
      <c r="F34" s="33"/>
      <c r="G34" s="33"/>
      <c r="H34" s="33"/>
      <c r="I34" s="33"/>
      <c r="J34" s="33"/>
      <c r="K34" s="33"/>
      <c r="L34" s="33"/>
      <c r="M34" s="33"/>
      <c r="N34" s="32"/>
      <c r="O34" s="32"/>
    </row>
    <row r="35" spans="1:15" ht="24" customHeight="1" x14ac:dyDescent="0.25">
      <c r="A35" s="13">
        <v>26</v>
      </c>
      <c r="B35" s="31" t="s">
        <v>141</v>
      </c>
      <c r="C35" s="31"/>
      <c r="D35" s="31"/>
      <c r="E35" s="31"/>
      <c r="F35" s="31"/>
      <c r="G35" s="31"/>
      <c r="H35" s="31"/>
      <c r="I35" s="31"/>
      <c r="J35" s="31"/>
      <c r="K35" s="31"/>
      <c r="L35" s="31"/>
      <c r="M35" s="31"/>
      <c r="N35" s="32"/>
      <c r="O35" s="32"/>
    </row>
    <row r="36" spans="1:15" ht="24" customHeight="1" x14ac:dyDescent="0.25">
      <c r="A36" s="13">
        <v>27</v>
      </c>
      <c r="B36" s="33" t="s">
        <v>142</v>
      </c>
      <c r="C36" s="33"/>
      <c r="D36" s="33"/>
      <c r="E36" s="33"/>
      <c r="F36" s="33"/>
      <c r="G36" s="33"/>
      <c r="H36" s="33"/>
      <c r="I36" s="33"/>
      <c r="J36" s="33"/>
      <c r="K36" s="33"/>
      <c r="L36" s="33"/>
      <c r="M36" s="33"/>
      <c r="N36" s="32"/>
      <c r="O36" s="32"/>
    </row>
    <row r="37" spans="1:15" ht="24" customHeight="1" x14ac:dyDescent="0.25">
      <c r="A37" s="13">
        <v>28</v>
      </c>
      <c r="B37" s="31" t="s">
        <v>143</v>
      </c>
      <c r="C37" s="31"/>
      <c r="D37" s="31"/>
      <c r="E37" s="31"/>
      <c r="F37" s="31"/>
      <c r="G37" s="31"/>
      <c r="H37" s="31"/>
      <c r="I37" s="31"/>
      <c r="J37" s="31"/>
      <c r="K37" s="31"/>
      <c r="L37" s="31"/>
      <c r="M37" s="31"/>
      <c r="N37" s="32"/>
      <c r="O37" s="32"/>
    </row>
    <row r="38" spans="1:15" ht="24" customHeight="1" x14ac:dyDescent="0.25">
      <c r="A38" s="13">
        <v>29</v>
      </c>
      <c r="B38" s="33" t="s">
        <v>106</v>
      </c>
      <c r="C38" s="33"/>
      <c r="D38" s="33"/>
      <c r="E38" s="33"/>
      <c r="F38" s="33"/>
      <c r="G38" s="33"/>
      <c r="H38" s="33"/>
      <c r="I38" s="33"/>
      <c r="J38" s="33"/>
      <c r="K38" s="33"/>
      <c r="L38" s="33"/>
      <c r="M38" s="33"/>
      <c r="N38" s="32"/>
      <c r="O38" s="32"/>
    </row>
    <row r="39" spans="1:15" ht="24" customHeight="1" x14ac:dyDescent="0.25">
      <c r="A39" s="13">
        <v>30</v>
      </c>
      <c r="B39" s="31" t="s">
        <v>144</v>
      </c>
      <c r="C39" s="31"/>
      <c r="D39" s="31"/>
      <c r="E39" s="31"/>
      <c r="F39" s="31"/>
      <c r="G39" s="31"/>
      <c r="H39" s="31"/>
      <c r="I39" s="31"/>
      <c r="J39" s="31"/>
      <c r="K39" s="31"/>
      <c r="L39" s="31"/>
      <c r="M39" s="31"/>
      <c r="N39" s="32"/>
      <c r="O39" s="32"/>
    </row>
    <row r="40" spans="1:15" ht="24" customHeight="1" x14ac:dyDescent="0.25">
      <c r="A40" s="13">
        <v>31</v>
      </c>
      <c r="B40" s="33" t="s">
        <v>145</v>
      </c>
      <c r="C40" s="33"/>
      <c r="D40" s="33"/>
      <c r="E40" s="33"/>
      <c r="F40" s="33"/>
      <c r="G40" s="33"/>
      <c r="H40" s="33"/>
      <c r="I40" s="33"/>
      <c r="J40" s="33"/>
      <c r="K40" s="33"/>
      <c r="L40" s="33"/>
      <c r="M40" s="33"/>
      <c r="N40" s="32"/>
      <c r="O40" s="32"/>
    </row>
    <row r="41" spans="1:15" ht="24" customHeight="1" x14ac:dyDescent="0.25">
      <c r="A41" s="13">
        <v>32</v>
      </c>
      <c r="B41" s="31" t="s">
        <v>107</v>
      </c>
      <c r="C41" s="31"/>
      <c r="D41" s="31"/>
      <c r="E41" s="31"/>
      <c r="F41" s="31"/>
      <c r="G41" s="31"/>
      <c r="H41" s="31"/>
      <c r="I41" s="31"/>
      <c r="J41" s="31"/>
      <c r="K41" s="31"/>
      <c r="L41" s="31"/>
      <c r="M41" s="31"/>
      <c r="N41" s="32"/>
      <c r="O41" s="32"/>
    </row>
    <row r="42" spans="1:15" ht="24" customHeight="1" x14ac:dyDescent="0.25">
      <c r="A42" s="13">
        <v>33</v>
      </c>
      <c r="B42" s="33" t="s">
        <v>146</v>
      </c>
      <c r="C42" s="33"/>
      <c r="D42" s="33"/>
      <c r="E42" s="33"/>
      <c r="F42" s="33"/>
      <c r="G42" s="33"/>
      <c r="H42" s="33"/>
      <c r="I42" s="33"/>
      <c r="J42" s="33"/>
      <c r="K42" s="33"/>
      <c r="L42" s="33"/>
      <c r="M42" s="33"/>
      <c r="N42" s="32"/>
      <c r="O42" s="32"/>
    </row>
    <row r="43" spans="1:15" ht="24" customHeight="1" x14ac:dyDescent="0.25">
      <c r="A43" s="13">
        <v>34</v>
      </c>
      <c r="B43" s="31" t="s">
        <v>147</v>
      </c>
      <c r="C43" s="31"/>
      <c r="D43" s="31"/>
      <c r="E43" s="31"/>
      <c r="F43" s="31"/>
      <c r="G43" s="31"/>
      <c r="H43" s="31"/>
      <c r="I43" s="31"/>
      <c r="J43" s="31"/>
      <c r="K43" s="31"/>
      <c r="L43" s="31"/>
      <c r="M43" s="31"/>
      <c r="N43" s="32"/>
      <c r="O43" s="32"/>
    </row>
    <row r="44" spans="1:15" ht="24" customHeight="1" x14ac:dyDescent="0.25">
      <c r="A44" s="13">
        <v>35</v>
      </c>
      <c r="B44" s="33" t="s">
        <v>148</v>
      </c>
      <c r="C44" s="33"/>
      <c r="D44" s="33"/>
      <c r="E44" s="33"/>
      <c r="F44" s="33"/>
      <c r="G44" s="33"/>
      <c r="H44" s="33"/>
      <c r="I44" s="33"/>
      <c r="J44" s="33"/>
      <c r="K44" s="33"/>
      <c r="L44" s="33"/>
      <c r="M44" s="33"/>
      <c r="N44" s="32"/>
      <c r="O44" s="32"/>
    </row>
    <row r="45" spans="1:15" ht="24" customHeight="1" x14ac:dyDescent="0.25">
      <c r="A45" s="13">
        <v>36</v>
      </c>
      <c r="B45" s="31" t="s">
        <v>149</v>
      </c>
      <c r="C45" s="31"/>
      <c r="D45" s="31"/>
      <c r="E45" s="31"/>
      <c r="F45" s="31"/>
      <c r="G45" s="31"/>
      <c r="H45" s="31"/>
      <c r="I45" s="31"/>
      <c r="J45" s="31"/>
      <c r="K45" s="31"/>
      <c r="L45" s="31"/>
      <c r="M45" s="31"/>
      <c r="N45" s="32"/>
      <c r="O45" s="32"/>
    </row>
    <row r="46" spans="1:15" ht="24" customHeight="1" x14ac:dyDescent="0.25">
      <c r="A46" s="13">
        <v>37</v>
      </c>
      <c r="B46" s="33" t="s">
        <v>150</v>
      </c>
      <c r="C46" s="33"/>
      <c r="D46" s="33"/>
      <c r="E46" s="33"/>
      <c r="F46" s="33"/>
      <c r="G46" s="33"/>
      <c r="H46" s="33"/>
      <c r="I46" s="33"/>
      <c r="J46" s="33"/>
      <c r="K46" s="33"/>
      <c r="L46" s="33"/>
      <c r="M46" s="33"/>
      <c r="N46" s="32"/>
      <c r="O46" s="32"/>
    </row>
    <row r="47" spans="1:15" ht="24" customHeight="1" x14ac:dyDescent="0.25">
      <c r="A47" s="13">
        <v>38</v>
      </c>
      <c r="B47" s="31" t="s">
        <v>151</v>
      </c>
      <c r="C47" s="31"/>
      <c r="D47" s="31"/>
      <c r="E47" s="31"/>
      <c r="F47" s="31"/>
      <c r="G47" s="31"/>
      <c r="H47" s="31"/>
      <c r="I47" s="31"/>
      <c r="J47" s="31"/>
      <c r="K47" s="31"/>
      <c r="L47" s="31"/>
      <c r="M47" s="31"/>
      <c r="N47" s="32"/>
      <c r="O47" s="32"/>
    </row>
    <row r="48" spans="1:15" ht="24" customHeight="1" x14ac:dyDescent="0.25">
      <c r="A48" s="13">
        <v>39</v>
      </c>
      <c r="B48" s="33" t="s">
        <v>108</v>
      </c>
      <c r="C48" s="33"/>
      <c r="D48" s="33"/>
      <c r="E48" s="33"/>
      <c r="F48" s="33"/>
      <c r="G48" s="33"/>
      <c r="H48" s="33"/>
      <c r="I48" s="33"/>
      <c r="J48" s="33"/>
      <c r="K48" s="33"/>
      <c r="L48" s="33"/>
      <c r="M48" s="33"/>
      <c r="N48" s="32"/>
      <c r="O48" s="32"/>
    </row>
    <row r="49" spans="1:15" ht="24" customHeight="1" x14ac:dyDescent="0.25">
      <c r="A49" s="13">
        <v>40</v>
      </c>
      <c r="B49" s="31" t="s">
        <v>109</v>
      </c>
      <c r="C49" s="31"/>
      <c r="D49" s="31"/>
      <c r="E49" s="31"/>
      <c r="F49" s="31"/>
      <c r="G49" s="31"/>
      <c r="H49" s="31"/>
      <c r="I49" s="31"/>
      <c r="J49" s="31"/>
      <c r="K49" s="31"/>
      <c r="L49" s="31"/>
      <c r="M49" s="31"/>
      <c r="N49" s="32"/>
      <c r="O49" s="32"/>
    </row>
    <row r="50" spans="1:15" ht="23.25" x14ac:dyDescent="0.25">
      <c r="A50" s="13">
        <v>41</v>
      </c>
      <c r="B50" s="33" t="s">
        <v>152</v>
      </c>
      <c r="C50" s="33"/>
      <c r="D50" s="33"/>
      <c r="E50" s="33"/>
      <c r="F50" s="33"/>
      <c r="G50" s="33"/>
      <c r="H50" s="33"/>
      <c r="I50" s="33"/>
      <c r="J50" s="33"/>
      <c r="K50" s="33"/>
      <c r="L50" s="33"/>
      <c r="M50" s="33"/>
      <c r="N50" s="32"/>
      <c r="O50" s="32"/>
    </row>
    <row r="51" spans="1:15" ht="23.25" x14ac:dyDescent="0.25">
      <c r="A51" s="13">
        <v>42</v>
      </c>
      <c r="B51" s="31" t="s">
        <v>193</v>
      </c>
      <c r="C51" s="31"/>
      <c r="D51" s="31"/>
      <c r="E51" s="31"/>
      <c r="F51" s="31"/>
      <c r="G51" s="31"/>
      <c r="H51" s="31"/>
      <c r="I51" s="31"/>
      <c r="J51" s="31"/>
      <c r="K51" s="31"/>
      <c r="L51" s="31"/>
      <c r="M51" s="31"/>
      <c r="N51" s="32"/>
      <c r="O51" s="32"/>
    </row>
    <row r="52" spans="1:15" ht="23.25" x14ac:dyDescent="0.25">
      <c r="A52" s="13">
        <v>43</v>
      </c>
      <c r="B52" s="33" t="s">
        <v>153</v>
      </c>
      <c r="C52" s="33"/>
      <c r="D52" s="33"/>
      <c r="E52" s="33"/>
      <c r="F52" s="33"/>
      <c r="G52" s="33"/>
      <c r="H52" s="33"/>
      <c r="I52" s="33"/>
      <c r="J52" s="33"/>
      <c r="K52" s="33"/>
      <c r="L52" s="33"/>
      <c r="M52" s="33"/>
      <c r="N52" s="32"/>
      <c r="O52" s="32"/>
    </row>
    <row r="53" spans="1:15" ht="23.25" x14ac:dyDescent="0.25">
      <c r="A53" s="13">
        <v>44</v>
      </c>
      <c r="B53" s="31" t="s">
        <v>110</v>
      </c>
      <c r="C53" s="31"/>
      <c r="D53" s="31"/>
      <c r="E53" s="31"/>
      <c r="F53" s="31"/>
      <c r="G53" s="31"/>
      <c r="H53" s="31"/>
      <c r="I53" s="31"/>
      <c r="J53" s="31"/>
      <c r="K53" s="31"/>
      <c r="L53" s="31"/>
      <c r="M53" s="31"/>
      <c r="N53" s="32"/>
      <c r="O53" s="32"/>
    </row>
    <row r="54" spans="1:15" ht="23.25" x14ac:dyDescent="0.25">
      <c r="A54" s="13">
        <v>45</v>
      </c>
      <c r="B54" s="33" t="s">
        <v>154</v>
      </c>
      <c r="C54" s="33"/>
      <c r="D54" s="33"/>
      <c r="E54" s="33"/>
      <c r="F54" s="33"/>
      <c r="G54" s="33"/>
      <c r="H54" s="33"/>
      <c r="I54" s="33"/>
      <c r="J54" s="33"/>
      <c r="K54" s="33"/>
      <c r="L54" s="33"/>
      <c r="M54" s="33"/>
      <c r="N54" s="32"/>
      <c r="O54" s="32"/>
    </row>
    <row r="55" spans="1:15" ht="23.25" x14ac:dyDescent="0.25">
      <c r="A55" s="13">
        <v>46</v>
      </c>
      <c r="B55" s="31" t="s">
        <v>155</v>
      </c>
      <c r="C55" s="31"/>
      <c r="D55" s="31"/>
      <c r="E55" s="31"/>
      <c r="F55" s="31"/>
      <c r="G55" s="31"/>
      <c r="H55" s="31"/>
      <c r="I55" s="31"/>
      <c r="J55" s="31"/>
      <c r="K55" s="31"/>
      <c r="L55" s="31"/>
      <c r="M55" s="31"/>
      <c r="N55" s="32"/>
      <c r="O55" s="32"/>
    </row>
    <row r="56" spans="1:15" ht="23.25" x14ac:dyDescent="0.25">
      <c r="A56" s="13">
        <v>47</v>
      </c>
      <c r="B56" s="33" t="s">
        <v>192</v>
      </c>
      <c r="C56" s="33"/>
      <c r="D56" s="33"/>
      <c r="E56" s="33"/>
      <c r="F56" s="33"/>
      <c r="G56" s="33"/>
      <c r="H56" s="33"/>
      <c r="I56" s="33"/>
      <c r="J56" s="33"/>
      <c r="K56" s="33"/>
      <c r="L56" s="33"/>
      <c r="M56" s="33"/>
      <c r="N56" s="32"/>
      <c r="O56" s="32"/>
    </row>
    <row r="57" spans="1:15" ht="23.25" x14ac:dyDescent="0.25">
      <c r="A57" s="13">
        <v>48</v>
      </c>
      <c r="B57" s="31" t="s">
        <v>156</v>
      </c>
      <c r="C57" s="31"/>
      <c r="D57" s="31"/>
      <c r="E57" s="31"/>
      <c r="F57" s="31"/>
      <c r="G57" s="31"/>
      <c r="H57" s="31"/>
      <c r="I57" s="31"/>
      <c r="J57" s="31"/>
      <c r="K57" s="31"/>
      <c r="L57" s="31"/>
      <c r="M57" s="31"/>
      <c r="N57" s="32"/>
      <c r="O57" s="32"/>
    </row>
    <row r="58" spans="1:15" ht="23.25" x14ac:dyDescent="0.25">
      <c r="A58" s="13">
        <v>49</v>
      </c>
      <c r="B58" s="33" t="s">
        <v>120</v>
      </c>
      <c r="C58" s="33"/>
      <c r="D58" s="33"/>
      <c r="E58" s="33"/>
      <c r="F58" s="33"/>
      <c r="G58" s="33"/>
      <c r="H58" s="33"/>
      <c r="I58" s="33"/>
      <c r="J58" s="33"/>
      <c r="K58" s="33"/>
      <c r="L58" s="33"/>
      <c r="M58" s="33"/>
      <c r="N58" s="32"/>
      <c r="O58" s="32"/>
    </row>
    <row r="59" spans="1:15" ht="23.25" x14ac:dyDescent="0.25">
      <c r="A59" s="13">
        <v>50</v>
      </c>
      <c r="B59" s="31" t="s">
        <v>157</v>
      </c>
      <c r="C59" s="31"/>
      <c r="D59" s="31"/>
      <c r="E59" s="31"/>
      <c r="F59" s="31"/>
      <c r="G59" s="31"/>
      <c r="H59" s="31"/>
      <c r="I59" s="31"/>
      <c r="J59" s="31"/>
      <c r="K59" s="31"/>
      <c r="L59" s="31"/>
      <c r="M59" s="31"/>
      <c r="N59" s="32"/>
      <c r="O59" s="32"/>
    </row>
    <row r="60" spans="1:15" ht="23.25" x14ac:dyDescent="0.25">
      <c r="A60" s="13">
        <v>51</v>
      </c>
      <c r="B60" s="33" t="s">
        <v>158</v>
      </c>
      <c r="C60" s="33"/>
      <c r="D60" s="33"/>
      <c r="E60" s="33"/>
      <c r="F60" s="33"/>
      <c r="G60" s="33"/>
      <c r="H60" s="33"/>
      <c r="I60" s="33"/>
      <c r="J60" s="33"/>
      <c r="K60" s="33"/>
      <c r="L60" s="33"/>
      <c r="M60" s="33"/>
      <c r="N60" s="32"/>
      <c r="O60" s="32"/>
    </row>
    <row r="61" spans="1:15" ht="23.25" x14ac:dyDescent="0.25">
      <c r="A61" s="13">
        <v>52</v>
      </c>
      <c r="B61" s="31" t="s">
        <v>159</v>
      </c>
      <c r="C61" s="31"/>
      <c r="D61" s="31"/>
      <c r="E61" s="31"/>
      <c r="F61" s="31"/>
      <c r="G61" s="31"/>
      <c r="H61" s="31"/>
      <c r="I61" s="31"/>
      <c r="J61" s="31"/>
      <c r="K61" s="31"/>
      <c r="L61" s="31"/>
      <c r="M61" s="31"/>
      <c r="N61" s="32"/>
      <c r="O61" s="32"/>
    </row>
    <row r="62" spans="1:15" ht="23.25" x14ac:dyDescent="0.25">
      <c r="A62" s="13">
        <v>53</v>
      </c>
      <c r="B62" s="33" t="s">
        <v>111</v>
      </c>
      <c r="C62" s="33"/>
      <c r="D62" s="33"/>
      <c r="E62" s="33"/>
      <c r="F62" s="33"/>
      <c r="G62" s="33"/>
      <c r="H62" s="33"/>
      <c r="I62" s="33"/>
      <c r="J62" s="33"/>
      <c r="K62" s="33"/>
      <c r="L62" s="33"/>
      <c r="M62" s="33"/>
      <c r="N62" s="32"/>
      <c r="O62" s="32"/>
    </row>
    <row r="63" spans="1:15" ht="23.25" x14ac:dyDescent="0.25">
      <c r="A63" s="13">
        <v>54</v>
      </c>
      <c r="B63" s="31" t="s">
        <v>160</v>
      </c>
      <c r="C63" s="31"/>
      <c r="D63" s="31"/>
      <c r="E63" s="31"/>
      <c r="F63" s="31"/>
      <c r="G63" s="31"/>
      <c r="H63" s="31"/>
      <c r="I63" s="31"/>
      <c r="J63" s="31"/>
      <c r="K63" s="31"/>
      <c r="L63" s="31"/>
      <c r="M63" s="31"/>
      <c r="N63" s="32"/>
      <c r="O63" s="32"/>
    </row>
    <row r="64" spans="1:15" ht="23.25" x14ac:dyDescent="0.25">
      <c r="A64" s="13">
        <v>55</v>
      </c>
      <c r="B64" s="33" t="s">
        <v>112</v>
      </c>
      <c r="C64" s="33"/>
      <c r="D64" s="33"/>
      <c r="E64" s="33"/>
      <c r="F64" s="33"/>
      <c r="G64" s="33"/>
      <c r="H64" s="33"/>
      <c r="I64" s="33"/>
      <c r="J64" s="33"/>
      <c r="K64" s="33"/>
      <c r="L64" s="33"/>
      <c r="M64" s="33"/>
      <c r="N64" s="32"/>
      <c r="O64" s="32"/>
    </row>
    <row r="65" spans="1:15" ht="23.25" x14ac:dyDescent="0.25">
      <c r="A65" s="13">
        <v>56</v>
      </c>
      <c r="B65" s="31" t="s">
        <v>161</v>
      </c>
      <c r="C65" s="31"/>
      <c r="D65" s="31"/>
      <c r="E65" s="31"/>
      <c r="F65" s="31"/>
      <c r="G65" s="31"/>
      <c r="H65" s="31"/>
      <c r="I65" s="31"/>
      <c r="J65" s="31"/>
      <c r="K65" s="31"/>
      <c r="L65" s="31"/>
      <c r="M65" s="31"/>
      <c r="N65" s="32"/>
      <c r="O65" s="32"/>
    </row>
    <row r="66" spans="1:15" ht="23.25" x14ac:dyDescent="0.25">
      <c r="A66" s="13">
        <v>57</v>
      </c>
      <c r="B66" s="33" t="s">
        <v>162</v>
      </c>
      <c r="C66" s="33"/>
      <c r="D66" s="33"/>
      <c r="E66" s="33"/>
      <c r="F66" s="33"/>
      <c r="G66" s="33"/>
      <c r="H66" s="33"/>
      <c r="I66" s="33"/>
      <c r="J66" s="33"/>
      <c r="K66" s="33"/>
      <c r="L66" s="33"/>
      <c r="M66" s="33"/>
      <c r="N66" s="32"/>
      <c r="O66" s="32"/>
    </row>
    <row r="67" spans="1:15" ht="23.25" x14ac:dyDescent="0.25">
      <c r="A67" s="13">
        <v>58</v>
      </c>
      <c r="B67" s="31" t="s">
        <v>163</v>
      </c>
      <c r="C67" s="31"/>
      <c r="D67" s="31" t="s">
        <v>164</v>
      </c>
      <c r="E67" s="31"/>
      <c r="F67" s="31"/>
      <c r="G67" s="31"/>
      <c r="H67" s="31"/>
      <c r="I67" s="31"/>
      <c r="J67" s="31"/>
      <c r="K67" s="31"/>
      <c r="L67" s="31"/>
      <c r="M67" s="31"/>
      <c r="N67" s="32"/>
      <c r="O67" s="32"/>
    </row>
    <row r="68" spans="1:15" ht="23.25" x14ac:dyDescent="0.25">
      <c r="A68" s="13">
        <v>59</v>
      </c>
      <c r="B68" s="33" t="s">
        <v>113</v>
      </c>
      <c r="C68" s="33"/>
      <c r="D68" s="33"/>
      <c r="E68" s="33"/>
      <c r="F68" s="33"/>
      <c r="G68" s="33"/>
      <c r="H68" s="33"/>
      <c r="I68" s="33"/>
      <c r="J68" s="33"/>
      <c r="K68" s="33"/>
      <c r="L68" s="33"/>
      <c r="M68" s="33"/>
      <c r="N68" s="32"/>
      <c r="O68" s="32"/>
    </row>
    <row r="69" spans="1:15" ht="23.25" x14ac:dyDescent="0.25">
      <c r="A69" s="13">
        <v>60</v>
      </c>
      <c r="B69" s="31" t="s">
        <v>165</v>
      </c>
      <c r="C69" s="31"/>
      <c r="D69" s="31"/>
      <c r="E69" s="31"/>
      <c r="F69" s="31"/>
      <c r="G69" s="31"/>
      <c r="H69" s="31"/>
      <c r="I69" s="31"/>
      <c r="J69" s="31"/>
      <c r="K69" s="31"/>
      <c r="L69" s="31"/>
      <c r="M69" s="31"/>
      <c r="N69" s="32"/>
      <c r="O69" s="32"/>
    </row>
    <row r="70" spans="1:15" ht="23.25" x14ac:dyDescent="0.25">
      <c r="A70" s="13">
        <v>61</v>
      </c>
      <c r="B70" s="33" t="s">
        <v>166</v>
      </c>
      <c r="C70" s="33"/>
      <c r="D70" s="33"/>
      <c r="E70" s="33"/>
      <c r="F70" s="33"/>
      <c r="G70" s="33"/>
      <c r="H70" s="33"/>
      <c r="I70" s="33"/>
      <c r="J70" s="33"/>
      <c r="K70" s="33"/>
      <c r="L70" s="33"/>
      <c r="M70" s="33"/>
      <c r="N70" s="32"/>
      <c r="O70" s="32"/>
    </row>
    <row r="71" spans="1:15" ht="23.25" x14ac:dyDescent="0.25">
      <c r="A71" s="13">
        <v>62</v>
      </c>
      <c r="B71" s="31" t="s">
        <v>114</v>
      </c>
      <c r="C71" s="31"/>
      <c r="D71" s="31"/>
      <c r="E71" s="31"/>
      <c r="F71" s="31"/>
      <c r="G71" s="31"/>
      <c r="H71" s="31"/>
      <c r="I71" s="31"/>
      <c r="J71" s="31"/>
      <c r="K71" s="31"/>
      <c r="L71" s="31"/>
      <c r="M71" s="31"/>
      <c r="N71" s="32"/>
      <c r="O71" s="32"/>
    </row>
    <row r="72" spans="1:15" ht="23.25" x14ac:dyDescent="0.25">
      <c r="A72" s="13">
        <v>63</v>
      </c>
      <c r="B72" s="33" t="s">
        <v>167</v>
      </c>
      <c r="C72" s="33"/>
      <c r="D72" s="33"/>
      <c r="E72" s="33"/>
      <c r="F72" s="33"/>
      <c r="G72" s="33"/>
      <c r="H72" s="33"/>
      <c r="I72" s="33"/>
      <c r="J72" s="33"/>
      <c r="K72" s="33"/>
      <c r="L72" s="33"/>
      <c r="M72" s="33"/>
      <c r="N72" s="32"/>
      <c r="O72" s="32"/>
    </row>
    <row r="73" spans="1:15" ht="23.25" x14ac:dyDescent="0.25">
      <c r="A73" s="13">
        <v>64</v>
      </c>
      <c r="B73" s="31" t="s">
        <v>115</v>
      </c>
      <c r="C73" s="31"/>
      <c r="D73" s="31"/>
      <c r="E73" s="31"/>
      <c r="F73" s="31"/>
      <c r="G73" s="31"/>
      <c r="H73" s="31"/>
      <c r="I73" s="31"/>
      <c r="J73" s="31"/>
      <c r="K73" s="31"/>
      <c r="L73" s="31"/>
      <c r="M73" s="31"/>
      <c r="N73" s="32"/>
      <c r="O73" s="32"/>
    </row>
    <row r="74" spans="1:15" ht="23.25" x14ac:dyDescent="0.25">
      <c r="A74" s="13">
        <v>65</v>
      </c>
      <c r="B74" s="33" t="s">
        <v>168</v>
      </c>
      <c r="C74" s="33"/>
      <c r="D74" s="33"/>
      <c r="E74" s="33"/>
      <c r="F74" s="33"/>
      <c r="G74" s="33"/>
      <c r="H74" s="33"/>
      <c r="I74" s="33"/>
      <c r="J74" s="33"/>
      <c r="K74" s="33"/>
      <c r="L74" s="33"/>
      <c r="M74" s="33"/>
      <c r="N74" s="32"/>
      <c r="O74" s="32"/>
    </row>
    <row r="75" spans="1:15" ht="23.25" x14ac:dyDescent="0.25">
      <c r="A75" s="13">
        <v>66</v>
      </c>
      <c r="B75" s="31" t="s">
        <v>169</v>
      </c>
      <c r="C75" s="31"/>
      <c r="D75" s="31"/>
      <c r="E75" s="31"/>
      <c r="F75" s="31"/>
      <c r="G75" s="31"/>
      <c r="H75" s="31"/>
      <c r="I75" s="31"/>
      <c r="J75" s="31"/>
      <c r="K75" s="31"/>
      <c r="L75" s="31"/>
      <c r="M75" s="31"/>
      <c r="N75" s="32"/>
      <c r="O75" s="32"/>
    </row>
    <row r="76" spans="1:15" ht="23.25" x14ac:dyDescent="0.25">
      <c r="A76" s="13">
        <v>67</v>
      </c>
      <c r="B76" s="33" t="s">
        <v>170</v>
      </c>
      <c r="C76" s="33"/>
      <c r="D76" s="33"/>
      <c r="E76" s="33"/>
      <c r="F76" s="33"/>
      <c r="G76" s="33"/>
      <c r="H76" s="33"/>
      <c r="I76" s="33"/>
      <c r="J76" s="33"/>
      <c r="K76" s="33"/>
      <c r="L76" s="33"/>
      <c r="M76" s="33"/>
      <c r="N76" s="32"/>
      <c r="O76" s="32"/>
    </row>
    <row r="77" spans="1:15" ht="37.5" customHeight="1" x14ac:dyDescent="0.25">
      <c r="A77" s="13">
        <v>68</v>
      </c>
      <c r="B77" s="43" t="s">
        <v>171</v>
      </c>
      <c r="C77" s="43"/>
      <c r="D77" s="43"/>
      <c r="E77" s="43"/>
      <c r="F77" s="43"/>
      <c r="G77" s="43"/>
      <c r="H77" s="43"/>
      <c r="I77" s="43"/>
      <c r="J77" s="43"/>
      <c r="K77" s="43"/>
      <c r="L77" s="43"/>
      <c r="M77" s="43"/>
      <c r="N77" s="32"/>
      <c r="O77" s="32"/>
    </row>
    <row r="78" spans="1:15" ht="23.25" x14ac:dyDescent="0.25">
      <c r="A78" s="13">
        <v>69</v>
      </c>
      <c r="B78" s="33" t="s">
        <v>172</v>
      </c>
      <c r="C78" s="33"/>
      <c r="D78" s="33"/>
      <c r="E78" s="33"/>
      <c r="F78" s="33"/>
      <c r="G78" s="33"/>
      <c r="H78" s="33"/>
      <c r="I78" s="33"/>
      <c r="J78" s="33"/>
      <c r="K78" s="33"/>
      <c r="L78" s="33"/>
      <c r="M78" s="33"/>
      <c r="N78" s="32"/>
      <c r="O78" s="32"/>
    </row>
    <row r="79" spans="1:15" ht="23.25" x14ac:dyDescent="0.25">
      <c r="A79" s="13">
        <v>70</v>
      </c>
      <c r="B79" s="31" t="s">
        <v>173</v>
      </c>
      <c r="C79" s="31"/>
      <c r="D79" s="31"/>
      <c r="E79" s="31"/>
      <c r="F79" s="31"/>
      <c r="G79" s="31"/>
      <c r="H79" s="31"/>
      <c r="I79" s="31"/>
      <c r="J79" s="31"/>
      <c r="K79" s="31"/>
      <c r="L79" s="31"/>
      <c r="M79" s="31"/>
      <c r="N79" s="32"/>
      <c r="O79" s="32"/>
    </row>
    <row r="80" spans="1:15" ht="23.25" x14ac:dyDescent="0.25">
      <c r="A80" s="13">
        <v>71</v>
      </c>
      <c r="B80" s="33" t="s">
        <v>174</v>
      </c>
      <c r="C80" s="33"/>
      <c r="D80" s="33"/>
      <c r="E80" s="33"/>
      <c r="F80" s="33"/>
      <c r="G80" s="33"/>
      <c r="H80" s="33"/>
      <c r="I80" s="33"/>
      <c r="J80" s="33"/>
      <c r="K80" s="33"/>
      <c r="L80" s="33"/>
      <c r="M80" s="33"/>
      <c r="N80" s="32"/>
      <c r="O80" s="32"/>
    </row>
    <row r="81" spans="1:15" ht="23.25" x14ac:dyDescent="0.25">
      <c r="A81" s="13">
        <v>72</v>
      </c>
      <c r="B81" s="31" t="s">
        <v>175</v>
      </c>
      <c r="C81" s="31"/>
      <c r="D81" s="31"/>
      <c r="E81" s="31"/>
      <c r="F81" s="31"/>
      <c r="G81" s="31"/>
      <c r="H81" s="31"/>
      <c r="I81" s="31"/>
      <c r="J81" s="31"/>
      <c r="K81" s="31"/>
      <c r="L81" s="31"/>
      <c r="M81" s="31"/>
      <c r="N81" s="32"/>
      <c r="O81" s="32"/>
    </row>
    <row r="82" spans="1:15" ht="23.25" x14ac:dyDescent="0.25">
      <c r="A82" s="13">
        <v>73</v>
      </c>
      <c r="B82" s="33" t="s">
        <v>116</v>
      </c>
      <c r="C82" s="33"/>
      <c r="D82" s="33"/>
      <c r="E82" s="33"/>
      <c r="F82" s="33"/>
      <c r="G82" s="33"/>
      <c r="H82" s="33"/>
      <c r="I82" s="33"/>
      <c r="J82" s="33"/>
      <c r="K82" s="33"/>
      <c r="L82" s="33"/>
      <c r="M82" s="33"/>
      <c r="N82" s="32"/>
      <c r="O82" s="32"/>
    </row>
    <row r="83" spans="1:15" ht="23.25" customHeight="1" x14ac:dyDescent="0.25">
      <c r="A83" s="13">
        <v>74</v>
      </c>
      <c r="B83" s="31" t="s">
        <v>117</v>
      </c>
      <c r="C83" s="31"/>
      <c r="D83" s="31"/>
      <c r="E83" s="31"/>
      <c r="F83" s="31"/>
      <c r="G83" s="31"/>
      <c r="H83" s="31"/>
      <c r="I83" s="31"/>
      <c r="J83" s="31"/>
      <c r="K83" s="31"/>
      <c r="L83" s="31"/>
      <c r="M83" s="31"/>
      <c r="N83" s="32"/>
      <c r="O83" s="32"/>
    </row>
    <row r="84" spans="1:15" ht="23.25" customHeight="1" x14ac:dyDescent="0.25">
      <c r="A84" s="13">
        <v>75</v>
      </c>
      <c r="B84" s="33" t="s">
        <v>176</v>
      </c>
      <c r="C84" s="33"/>
      <c r="D84" s="33"/>
      <c r="E84" s="33"/>
      <c r="F84" s="33"/>
      <c r="G84" s="33"/>
      <c r="H84" s="33"/>
      <c r="I84" s="33"/>
      <c r="J84" s="33"/>
      <c r="K84" s="33"/>
      <c r="L84" s="33"/>
      <c r="M84" s="33"/>
      <c r="N84" s="32"/>
      <c r="O84" s="32"/>
    </row>
    <row r="85" spans="1:15" ht="23.25" customHeight="1" x14ac:dyDescent="0.25">
      <c r="A85" s="13">
        <v>76</v>
      </c>
      <c r="B85" s="31" t="s">
        <v>177</v>
      </c>
      <c r="C85" s="31"/>
      <c r="D85" s="31"/>
      <c r="E85" s="31"/>
      <c r="F85" s="31"/>
      <c r="G85" s="31"/>
      <c r="H85" s="31"/>
      <c r="I85" s="31"/>
      <c r="J85" s="31"/>
      <c r="K85" s="31"/>
      <c r="L85" s="31"/>
      <c r="M85" s="31"/>
      <c r="N85" s="32"/>
      <c r="O85" s="32"/>
    </row>
    <row r="86" spans="1:15" ht="23.25" customHeight="1" x14ac:dyDescent="0.25">
      <c r="A86" s="13">
        <v>77</v>
      </c>
      <c r="B86" s="33" t="s">
        <v>178</v>
      </c>
      <c r="C86" s="33"/>
      <c r="D86" s="33"/>
      <c r="E86" s="33"/>
      <c r="F86" s="33"/>
      <c r="G86" s="33"/>
      <c r="H86" s="33"/>
      <c r="I86" s="33"/>
      <c r="J86" s="33"/>
      <c r="K86" s="33"/>
      <c r="L86" s="33"/>
      <c r="M86" s="33"/>
      <c r="N86" s="32"/>
      <c r="O86" s="32"/>
    </row>
    <row r="87" spans="1:15" ht="23.25" customHeight="1" x14ac:dyDescent="0.25">
      <c r="A87" s="13">
        <v>78</v>
      </c>
      <c r="B87" s="31" t="s">
        <v>179</v>
      </c>
      <c r="C87" s="31"/>
      <c r="D87" s="31"/>
      <c r="E87" s="31"/>
      <c r="F87" s="31"/>
      <c r="G87" s="31"/>
      <c r="H87" s="31"/>
      <c r="I87" s="31"/>
      <c r="J87" s="31"/>
      <c r="K87" s="31"/>
      <c r="L87" s="31"/>
      <c r="M87" s="31"/>
      <c r="N87" s="32"/>
      <c r="O87" s="32"/>
    </row>
    <row r="88" spans="1:15" ht="23.25" customHeight="1" x14ac:dyDescent="0.25">
      <c r="A88" s="13">
        <v>79</v>
      </c>
      <c r="B88" s="33" t="s">
        <v>118</v>
      </c>
      <c r="C88" s="33"/>
      <c r="D88" s="33"/>
      <c r="E88" s="33"/>
      <c r="F88" s="33"/>
      <c r="G88" s="33"/>
      <c r="H88" s="33"/>
      <c r="I88" s="33"/>
      <c r="J88" s="33"/>
      <c r="K88" s="33"/>
      <c r="L88" s="33"/>
      <c r="M88" s="33"/>
      <c r="N88" s="32"/>
      <c r="O88" s="32"/>
    </row>
    <row r="89" spans="1:15" ht="23.25" customHeight="1" x14ac:dyDescent="0.25">
      <c r="A89" s="13">
        <v>80</v>
      </c>
      <c r="B89" s="31" t="s">
        <v>180</v>
      </c>
      <c r="C89" s="31"/>
      <c r="D89" s="31"/>
      <c r="E89" s="31"/>
      <c r="F89" s="31"/>
      <c r="G89" s="31"/>
      <c r="H89" s="31"/>
      <c r="I89" s="31"/>
      <c r="J89" s="31"/>
      <c r="K89" s="31"/>
      <c r="L89" s="31"/>
      <c r="M89" s="31"/>
      <c r="N89" s="32"/>
      <c r="O89" s="32"/>
    </row>
    <row r="90" spans="1:15" ht="23.25" customHeight="1" x14ac:dyDescent="0.25">
      <c r="A90" s="13">
        <v>81</v>
      </c>
      <c r="B90" s="33" t="s">
        <v>181</v>
      </c>
      <c r="C90" s="33"/>
      <c r="D90" s="33"/>
      <c r="E90" s="33"/>
      <c r="F90" s="33"/>
      <c r="G90" s="33"/>
      <c r="H90" s="33"/>
      <c r="I90" s="33"/>
      <c r="J90" s="33"/>
      <c r="K90" s="33"/>
      <c r="L90" s="33"/>
      <c r="M90" s="33"/>
      <c r="N90" s="32"/>
      <c r="O90" s="32"/>
    </row>
    <row r="91" spans="1:15" ht="23.25" customHeight="1" x14ac:dyDescent="0.25">
      <c r="A91" s="13">
        <v>82</v>
      </c>
      <c r="B91" s="31" t="s">
        <v>182</v>
      </c>
      <c r="C91" s="31"/>
      <c r="D91" s="31"/>
      <c r="E91" s="31"/>
      <c r="F91" s="31"/>
      <c r="G91" s="31"/>
      <c r="H91" s="31"/>
      <c r="I91" s="31"/>
      <c r="J91" s="31"/>
      <c r="K91" s="31"/>
      <c r="L91" s="31"/>
      <c r="M91" s="31"/>
      <c r="N91" s="32"/>
      <c r="O91" s="32"/>
    </row>
    <row r="92" spans="1:15" ht="23.25" customHeight="1" x14ac:dyDescent="0.25">
      <c r="A92" s="13">
        <v>83</v>
      </c>
      <c r="B92" s="33" t="s">
        <v>183</v>
      </c>
      <c r="C92" s="33"/>
      <c r="D92" s="33"/>
      <c r="E92" s="33"/>
      <c r="F92" s="33"/>
      <c r="G92" s="33"/>
      <c r="H92" s="33"/>
      <c r="I92" s="33"/>
      <c r="J92" s="33"/>
      <c r="K92" s="33"/>
      <c r="L92" s="33"/>
      <c r="M92" s="33"/>
      <c r="N92" s="32"/>
      <c r="O92" s="32"/>
    </row>
    <row r="93" spans="1:15" ht="23.25" customHeight="1" x14ac:dyDescent="0.25">
      <c r="A93" s="13">
        <v>84</v>
      </c>
      <c r="B93" s="31" t="s">
        <v>184</v>
      </c>
      <c r="C93" s="31"/>
      <c r="D93" s="31"/>
      <c r="E93" s="31"/>
      <c r="F93" s="31"/>
      <c r="G93" s="31"/>
      <c r="H93" s="31"/>
      <c r="I93" s="31"/>
      <c r="J93" s="31"/>
      <c r="K93" s="31"/>
      <c r="L93" s="31"/>
      <c r="M93" s="31"/>
      <c r="N93" s="32"/>
      <c r="O93" s="32"/>
    </row>
    <row r="94" spans="1:15" ht="23.25" customHeight="1" x14ac:dyDescent="0.25">
      <c r="A94" s="13">
        <v>85</v>
      </c>
      <c r="B94" s="33" t="s">
        <v>185</v>
      </c>
      <c r="C94" s="33"/>
      <c r="D94" s="33"/>
      <c r="E94" s="33"/>
      <c r="F94" s="33"/>
      <c r="G94" s="33"/>
      <c r="H94" s="33"/>
      <c r="I94" s="33"/>
      <c r="J94" s="33"/>
      <c r="K94" s="33"/>
      <c r="L94" s="33"/>
      <c r="M94" s="33"/>
      <c r="N94" s="32"/>
      <c r="O94" s="32"/>
    </row>
    <row r="95" spans="1:15" ht="23.25" customHeight="1" x14ac:dyDescent="0.25">
      <c r="A95" s="13">
        <v>86</v>
      </c>
      <c r="B95" s="31" t="s">
        <v>186</v>
      </c>
      <c r="C95" s="31"/>
      <c r="D95" s="31"/>
      <c r="E95" s="31"/>
      <c r="F95" s="31"/>
      <c r="G95" s="31"/>
      <c r="H95" s="31"/>
      <c r="I95" s="31"/>
      <c r="J95" s="31"/>
      <c r="K95" s="31"/>
      <c r="L95" s="31"/>
      <c r="M95" s="31"/>
      <c r="N95" s="32"/>
      <c r="O95" s="32"/>
    </row>
    <row r="96" spans="1:15" ht="23.25" customHeight="1" x14ac:dyDescent="0.25">
      <c r="A96" s="13">
        <v>87</v>
      </c>
      <c r="B96" s="33" t="s">
        <v>187</v>
      </c>
      <c r="C96" s="33"/>
      <c r="D96" s="33"/>
      <c r="E96" s="33"/>
      <c r="F96" s="33"/>
      <c r="G96" s="33"/>
      <c r="H96" s="33"/>
      <c r="I96" s="33"/>
      <c r="J96" s="33"/>
      <c r="K96" s="33"/>
      <c r="L96" s="33"/>
      <c r="M96" s="33"/>
      <c r="N96" s="32"/>
      <c r="O96" s="32"/>
    </row>
    <row r="97" spans="1:15" ht="23.25" customHeight="1" x14ac:dyDescent="0.25">
      <c r="A97" s="13">
        <v>88</v>
      </c>
      <c r="B97" s="31" t="s">
        <v>188</v>
      </c>
      <c r="C97" s="31"/>
      <c r="D97" s="31"/>
      <c r="E97" s="31"/>
      <c r="F97" s="31"/>
      <c r="G97" s="31"/>
      <c r="H97" s="31"/>
      <c r="I97" s="31"/>
      <c r="J97" s="31"/>
      <c r="K97" s="31"/>
      <c r="L97" s="31"/>
      <c r="M97" s="31"/>
      <c r="N97" s="32"/>
      <c r="O97" s="32"/>
    </row>
    <row r="98" spans="1:15" ht="23.25" customHeight="1" x14ac:dyDescent="0.25">
      <c r="A98" s="13">
        <v>89</v>
      </c>
      <c r="B98" s="33" t="s">
        <v>189</v>
      </c>
      <c r="C98" s="33"/>
      <c r="D98" s="33"/>
      <c r="E98" s="33"/>
      <c r="F98" s="33"/>
      <c r="G98" s="33"/>
      <c r="H98" s="33"/>
      <c r="I98" s="33"/>
      <c r="J98" s="33"/>
      <c r="K98" s="33"/>
      <c r="L98" s="33"/>
      <c r="M98" s="33"/>
      <c r="N98" s="32"/>
      <c r="O98" s="32"/>
    </row>
    <row r="99" spans="1:15" ht="23.25" customHeight="1" x14ac:dyDescent="0.25">
      <c r="A99" s="13">
        <v>90</v>
      </c>
      <c r="B99" s="31" t="s">
        <v>190</v>
      </c>
      <c r="C99" s="31"/>
      <c r="D99" s="31"/>
      <c r="E99" s="31"/>
      <c r="F99" s="31"/>
      <c r="G99" s="31"/>
      <c r="H99" s="31"/>
      <c r="I99" s="31"/>
      <c r="J99" s="31"/>
      <c r="K99" s="31"/>
      <c r="L99" s="31"/>
      <c r="M99" s="31"/>
      <c r="N99" s="32"/>
      <c r="O99" s="32"/>
    </row>
    <row r="100" spans="1:15" ht="23.25" customHeight="1" x14ac:dyDescent="0.25">
      <c r="A100" s="13">
        <v>91</v>
      </c>
      <c r="B100" s="33" t="s">
        <v>191</v>
      </c>
      <c r="C100" s="33"/>
      <c r="D100" s="33"/>
      <c r="E100" s="33"/>
      <c r="F100" s="33"/>
      <c r="G100" s="33"/>
      <c r="H100" s="33"/>
      <c r="I100" s="33"/>
      <c r="J100" s="33"/>
      <c r="K100" s="33"/>
      <c r="L100" s="33"/>
      <c r="M100" s="33"/>
      <c r="N100" s="32"/>
      <c r="O100" s="32"/>
    </row>
  </sheetData>
  <sheetProtection sheet="1" formatCells="0" formatColumns="0" formatRows="0" insertColumns="0" insertRows="0" insertHyperlinks="0" deleteColumns="0" deleteRows="0" selectLockedCells="1" sort="0" autoFilter="0" pivotTables="0"/>
  <mergeCells count="190">
    <mergeCell ref="B97:M97"/>
    <mergeCell ref="B98:M98"/>
    <mergeCell ref="B99:M99"/>
    <mergeCell ref="B100:M100"/>
    <mergeCell ref="N99:O99"/>
    <mergeCell ref="N100:O100"/>
    <mergeCell ref="N95:O95"/>
    <mergeCell ref="N96:O96"/>
    <mergeCell ref="N97:O97"/>
    <mergeCell ref="N98:O98"/>
    <mergeCell ref="N80:O80"/>
    <mergeCell ref="N81:O81"/>
    <mergeCell ref="N82:O82"/>
    <mergeCell ref="N83:O83"/>
    <mergeCell ref="N84:O84"/>
    <mergeCell ref="N75:O75"/>
    <mergeCell ref="N76:O76"/>
    <mergeCell ref="N77:O77"/>
    <mergeCell ref="N78:O78"/>
    <mergeCell ref="N79:O79"/>
    <mergeCell ref="N90:O90"/>
    <mergeCell ref="N91:O91"/>
    <mergeCell ref="N92:O92"/>
    <mergeCell ref="N93:O93"/>
    <mergeCell ref="N94:O94"/>
    <mergeCell ref="N85:O85"/>
    <mergeCell ref="N86:O86"/>
    <mergeCell ref="N87:O87"/>
    <mergeCell ref="N88:O88"/>
    <mergeCell ref="N89:O89"/>
    <mergeCell ref="N60:O60"/>
    <mergeCell ref="N61:O61"/>
    <mergeCell ref="N36:O36"/>
    <mergeCell ref="N37:O37"/>
    <mergeCell ref="N38:O38"/>
    <mergeCell ref="N39:O39"/>
    <mergeCell ref="N40:O40"/>
    <mergeCell ref="N29:O29"/>
    <mergeCell ref="N30:O30"/>
    <mergeCell ref="N55:O55"/>
    <mergeCell ref="N56:O56"/>
    <mergeCell ref="N57:O57"/>
    <mergeCell ref="N58:O58"/>
    <mergeCell ref="N59:O59"/>
    <mergeCell ref="N42:O42"/>
    <mergeCell ref="N43:O43"/>
    <mergeCell ref="N44:O44"/>
    <mergeCell ref="N45:O45"/>
    <mergeCell ref="N41:O41"/>
    <mergeCell ref="N31:O31"/>
    <mergeCell ref="N32:O32"/>
    <mergeCell ref="N33:O33"/>
    <mergeCell ref="N34:O34"/>
    <mergeCell ref="N35:O35"/>
    <mergeCell ref="B92:M92"/>
    <mergeCell ref="B87:M87"/>
    <mergeCell ref="B88:M88"/>
    <mergeCell ref="B89:M89"/>
    <mergeCell ref="B90:M90"/>
    <mergeCell ref="B91:M91"/>
    <mergeCell ref="B83:M83"/>
    <mergeCell ref="B84:M84"/>
    <mergeCell ref="B85:M85"/>
    <mergeCell ref="B86:M86"/>
    <mergeCell ref="B75:M75"/>
    <mergeCell ref="B76:M76"/>
    <mergeCell ref="B67:M67"/>
    <mergeCell ref="B68:M68"/>
    <mergeCell ref="B69:M69"/>
    <mergeCell ref="B70:M70"/>
    <mergeCell ref="B71:M71"/>
    <mergeCell ref="B72:M72"/>
    <mergeCell ref="B82:M82"/>
    <mergeCell ref="B77:M77"/>
    <mergeCell ref="B78:M78"/>
    <mergeCell ref="B79:M79"/>
    <mergeCell ref="B80:M80"/>
    <mergeCell ref="B81:M81"/>
    <mergeCell ref="B61:M61"/>
    <mergeCell ref="B62:M62"/>
    <mergeCell ref="B63:M63"/>
    <mergeCell ref="B73:M73"/>
    <mergeCell ref="B74:M74"/>
    <mergeCell ref="N62:O62"/>
    <mergeCell ref="N63:O63"/>
    <mergeCell ref="N64:O64"/>
    <mergeCell ref="N71:O71"/>
    <mergeCell ref="N72:O72"/>
    <mergeCell ref="N73:O73"/>
    <mergeCell ref="N74:O74"/>
    <mergeCell ref="N65:O65"/>
    <mergeCell ref="N66:O66"/>
    <mergeCell ref="N67:O67"/>
    <mergeCell ref="N68:O68"/>
    <mergeCell ref="N69:O69"/>
    <mergeCell ref="N70:O70"/>
    <mergeCell ref="B50:M50"/>
    <mergeCell ref="B51:M51"/>
    <mergeCell ref="N50:O50"/>
    <mergeCell ref="N51:O51"/>
    <mergeCell ref="N52:O52"/>
    <mergeCell ref="N53:O53"/>
    <mergeCell ref="N54:O54"/>
    <mergeCell ref="N46:O46"/>
    <mergeCell ref="N47:O47"/>
    <mergeCell ref="N48:O48"/>
    <mergeCell ref="N49:O49"/>
    <mergeCell ref="B47:M47"/>
    <mergeCell ref="P3:S3"/>
    <mergeCell ref="K2:L2"/>
    <mergeCell ref="M2:O2"/>
    <mergeCell ref="B22:M22"/>
    <mergeCell ref="B23:M23"/>
    <mergeCell ref="B24:M24"/>
    <mergeCell ref="B25:M25"/>
    <mergeCell ref="B26:M26"/>
    <mergeCell ref="B27:M27"/>
    <mergeCell ref="A2:C2"/>
    <mergeCell ref="D2:I2"/>
    <mergeCell ref="A3:C3"/>
    <mergeCell ref="D3:I3"/>
    <mergeCell ref="A5:O8"/>
    <mergeCell ref="N10:O10"/>
    <mergeCell ref="N26:O26"/>
    <mergeCell ref="N27:O27"/>
    <mergeCell ref="N11:O11"/>
    <mergeCell ref="N12:O12"/>
    <mergeCell ref="N13:O13"/>
    <mergeCell ref="N14:O14"/>
    <mergeCell ref="N15:O15"/>
    <mergeCell ref="N16:O16"/>
    <mergeCell ref="N17:O17"/>
    <mergeCell ref="B10:M10"/>
    <mergeCell ref="B11:M11"/>
    <mergeCell ref="B12:M12"/>
    <mergeCell ref="B13:M13"/>
    <mergeCell ref="B14:M14"/>
    <mergeCell ref="B15:M15"/>
    <mergeCell ref="B16:M16"/>
    <mergeCell ref="B17:M17"/>
    <mergeCell ref="N24:O24"/>
    <mergeCell ref="B21:M21"/>
    <mergeCell ref="N25:O25"/>
    <mergeCell ref="N28:O28"/>
    <mergeCell ref="B48:M48"/>
    <mergeCell ref="B18:M18"/>
    <mergeCell ref="N18:O18"/>
    <mergeCell ref="N19:O19"/>
    <mergeCell ref="N20:O20"/>
    <mergeCell ref="N21:O21"/>
    <mergeCell ref="N22:O22"/>
    <mergeCell ref="B41:M41"/>
    <mergeCell ref="B38:M38"/>
    <mergeCell ref="B39:M39"/>
    <mergeCell ref="B40:M40"/>
    <mergeCell ref="B32:M32"/>
    <mergeCell ref="B33:M33"/>
    <mergeCell ref="B34:M34"/>
    <mergeCell ref="B35:M35"/>
    <mergeCell ref="B36:M36"/>
    <mergeCell ref="B37:M37"/>
    <mergeCell ref="B28:M28"/>
    <mergeCell ref="B29:M29"/>
    <mergeCell ref="B30:M30"/>
    <mergeCell ref="B19:M19"/>
    <mergeCell ref="B20:M20"/>
    <mergeCell ref="B31:M31"/>
    <mergeCell ref="B49:M49"/>
    <mergeCell ref="N23:O23"/>
    <mergeCell ref="B93:M93"/>
    <mergeCell ref="B94:M94"/>
    <mergeCell ref="B95:M95"/>
    <mergeCell ref="B96:M96"/>
    <mergeCell ref="B42:M42"/>
    <mergeCell ref="B43:M43"/>
    <mergeCell ref="B44:M44"/>
    <mergeCell ref="B45:M45"/>
    <mergeCell ref="B46:M46"/>
    <mergeCell ref="B52:M52"/>
    <mergeCell ref="B53:M53"/>
    <mergeCell ref="B54:M54"/>
    <mergeCell ref="B56:M56"/>
    <mergeCell ref="B64:M64"/>
    <mergeCell ref="B65:M65"/>
    <mergeCell ref="B66:M66"/>
    <mergeCell ref="B57:M57"/>
    <mergeCell ref="B58:M58"/>
    <mergeCell ref="B59:M59"/>
    <mergeCell ref="B60:M60"/>
    <mergeCell ref="B55:M55"/>
  </mergeCells>
  <conditionalFormatting sqref="N10:N100">
    <cfRule type="containsBlanks" dxfId="10" priority="34">
      <formula>LEN(TRIM(N10))=0</formula>
    </cfRule>
    <cfRule type="notContainsBlanks" dxfId="9" priority="34">
      <formula>LEN(TRIM(N10))&gt;0</formula>
    </cfRule>
  </conditionalFormatting>
  <conditionalFormatting sqref="D2:I2">
    <cfRule type="notContainsBlanks" dxfId="8" priority="21">
      <formula>LEN(TRIM(D2))&gt;0</formula>
    </cfRule>
    <cfRule type="containsBlanks" dxfId="7" priority="24">
      <formula>LEN(TRIM(D2))=0</formula>
    </cfRule>
  </conditionalFormatting>
  <conditionalFormatting sqref="M2:O2">
    <cfRule type="notContainsBlanks" dxfId="6" priority="20">
      <formula>LEN(TRIM(M2))&gt;0</formula>
    </cfRule>
    <cfRule type="containsBlanks" dxfId="5" priority="22">
      <formula>LEN(TRIM(M2))=0</formula>
    </cfRule>
  </conditionalFormatting>
  <conditionalFormatting sqref="D3:I3">
    <cfRule type="notContainsBlanks" dxfId="4" priority="12">
      <formula>LEN(TRIM(D3))&gt;0</formula>
    </cfRule>
    <cfRule type="containsBlanks" dxfId="3" priority="13">
      <formula>LEN(TRIM(D3))=0</formula>
    </cfRule>
  </conditionalFormatting>
  <dataValidations count="3">
    <dataValidation type="list" allowBlank="1" showErrorMessage="1" promptTitle="Формат ввода" prompt="Нужно указать &quot;Мальчик&quot; или &quot;Девочка&quot;" sqref="N3:O3" xr:uid="{00000000-0002-0000-0000-000000000000}">
      <formula1>$AF$5:$AF$6</formula1>
    </dataValidation>
    <dataValidation type="list" allowBlank="1" showErrorMessage="1" promptTitle="Подсказка" prompt="1 - почти никогда_x000a_2 - иногда_x000a_3 - часто_x000a_4 - почти всегда" sqref="N10:N100" xr:uid="{00000000-0002-0000-0000-000001000000}">
      <formula1>$U$10:$U$18</formula1>
    </dataValidation>
    <dataValidation showDropDown="1" showInputMessage="1" showErrorMessage="1" sqref="D3:I3" xr:uid="{00000000-0002-0000-0000-000002000000}"/>
  </dataValidations>
  <pageMargins left="0.7" right="0.7" top="0.75" bottom="0.75" header="0.3" footer="0.3"/>
  <pageSetup paperSize="9" orientation="portrait" r:id="rId1"/>
  <pictur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dimension ref="A1:AE35"/>
  <sheetViews>
    <sheetView workbookViewId="0">
      <selection activeCell="O3" sqref="O3:Q3"/>
    </sheetView>
  </sheetViews>
  <sheetFormatPr defaultRowHeight="15" x14ac:dyDescent="0.25"/>
  <cols>
    <col min="1" max="2" width="9.140625" customWidth="1"/>
    <col min="4" max="4" width="11.140625" customWidth="1"/>
    <col min="5" max="5" width="10.42578125" customWidth="1"/>
    <col min="7" max="7" width="10.42578125" customWidth="1"/>
    <col min="8" max="8" width="8.140625" customWidth="1"/>
    <col min="9" max="9" width="10.140625" customWidth="1"/>
    <col min="10" max="11" width="10.5703125" customWidth="1"/>
    <col min="12" max="12" width="9.5703125" customWidth="1"/>
    <col min="13" max="13" width="5.85546875" customWidth="1"/>
    <col min="14" max="14" width="9.85546875" customWidth="1"/>
    <col min="15" max="15" width="10.7109375" customWidth="1"/>
    <col min="16" max="16" width="16" customWidth="1"/>
    <col min="17" max="17" width="13" customWidth="1"/>
    <col min="18" max="18" width="10" customWidth="1"/>
    <col min="19" max="19" width="21.28515625" customWidth="1"/>
    <col min="20" max="20" width="23.85546875" customWidth="1"/>
    <col min="21" max="21" width="20" customWidth="1"/>
    <col min="22" max="22" width="18.140625" customWidth="1"/>
    <col min="23" max="23" width="19.7109375" customWidth="1"/>
    <col min="24" max="25" width="18.42578125" customWidth="1"/>
    <col min="26" max="26" width="16.42578125" customWidth="1"/>
    <col min="27" max="27" width="12.42578125" customWidth="1"/>
    <col min="28" max="28" width="17" customWidth="1"/>
    <col min="29" max="29" width="13" customWidth="1"/>
    <col min="30" max="30" width="17.5703125" customWidth="1"/>
    <col min="31" max="31" width="16.42578125" customWidth="1"/>
  </cols>
  <sheetData>
    <row r="1" spans="1:31" ht="16.5" thickBot="1" x14ac:dyDescent="0.3">
      <c r="A1" s="45" t="s">
        <v>22</v>
      </c>
      <c r="B1" s="45"/>
      <c r="C1" s="45"/>
      <c r="D1" s="45"/>
      <c r="E1" s="45"/>
      <c r="F1" s="45"/>
      <c r="G1" s="45"/>
      <c r="S1" t="str">
        <f>I2</f>
        <v>Отношение к семье</v>
      </c>
      <c r="T1" t="str">
        <f>I3</f>
        <v>Отношение к Отечеству</v>
      </c>
      <c r="U1" t="s">
        <v>46</v>
      </c>
      <c r="V1" t="s">
        <v>51</v>
      </c>
      <c r="W1" s="10" t="s">
        <v>56</v>
      </c>
      <c r="X1" s="10" t="s">
        <v>61</v>
      </c>
      <c r="Y1" t="s">
        <v>66</v>
      </c>
      <c r="Z1" t="s">
        <v>71</v>
      </c>
      <c r="AA1" t="s">
        <v>77</v>
      </c>
      <c r="AB1" t="s">
        <v>81</v>
      </c>
      <c r="AC1" t="s">
        <v>86</v>
      </c>
      <c r="AD1" t="s">
        <v>91</v>
      </c>
      <c r="AE1" t="s">
        <v>96</v>
      </c>
    </row>
    <row r="2" spans="1:31" ht="15" customHeight="1" thickBot="1" x14ac:dyDescent="0.3">
      <c r="A2" s="14">
        <v>1</v>
      </c>
      <c r="B2" s="15">
        <v>14</v>
      </c>
      <c r="C2" s="15">
        <v>27</v>
      </c>
      <c r="D2" s="15">
        <v>40</v>
      </c>
      <c r="E2" s="15">
        <v>53</v>
      </c>
      <c r="F2" s="15">
        <v>66</v>
      </c>
      <c r="G2" s="15">
        <v>79</v>
      </c>
      <c r="I2" s="10" t="s">
        <v>23</v>
      </c>
      <c r="N2" s="10">
        <f t="shared" ref="N2:N14" si="0">SUM(A16:G16)</f>
        <v>0</v>
      </c>
      <c r="O2" s="44" t="str">
        <f>IF(AND('Обработка результатов'!N2&gt;=15,'Обработка результатов'!N2&lt;=28),"устойчиво-позитивное отношение",IF(AND('Обработка результатов'!N2&gt;=1,'Обработка результатов'!N2&lt;=14),"ситуативно-позитивное отношение",IF(AND('Обработка результатов'!N2&gt;=-14,'Обработка результатов'!N2&lt;=0),"ситуативно-негативное отношение",IF(AND('Обработка результатов'!N2&gt;=-28,'Обработка результатов'!N2&lt;=-15)," устойчиво-негативное отношение",))))</f>
        <v>ситуативно-негативное отношение</v>
      </c>
      <c r="P2" s="44"/>
      <c r="Q2" s="44"/>
      <c r="R2" s="20" t="s">
        <v>39</v>
      </c>
      <c r="S2" s="11" t="s">
        <v>36</v>
      </c>
      <c r="T2" s="9" t="s">
        <v>44</v>
      </c>
      <c r="U2" s="23" t="s">
        <v>48</v>
      </c>
      <c r="V2" s="23" t="s">
        <v>52</v>
      </c>
      <c r="W2" s="11" t="s">
        <v>57</v>
      </c>
      <c r="X2" s="23" t="s">
        <v>62</v>
      </c>
      <c r="Y2" s="11" t="s">
        <v>67</v>
      </c>
      <c r="Z2" s="11" t="s">
        <v>72</v>
      </c>
      <c r="AA2" s="9" t="s">
        <v>76</v>
      </c>
      <c r="AB2" s="11" t="s">
        <v>82</v>
      </c>
      <c r="AC2" s="9" t="s">
        <v>87</v>
      </c>
      <c r="AD2" s="11" t="s">
        <v>92</v>
      </c>
      <c r="AE2" s="23" t="s">
        <v>97</v>
      </c>
    </row>
    <row r="3" spans="1:31" ht="15" customHeight="1" thickBot="1" x14ac:dyDescent="0.3">
      <c r="A3" s="16">
        <v>2</v>
      </c>
      <c r="B3" s="17">
        <v>15</v>
      </c>
      <c r="C3" s="17">
        <v>28</v>
      </c>
      <c r="D3" s="17">
        <v>41</v>
      </c>
      <c r="E3" s="17">
        <v>54</v>
      </c>
      <c r="F3" s="17">
        <v>67</v>
      </c>
      <c r="G3" s="17">
        <v>80</v>
      </c>
      <c r="I3" s="10" t="s">
        <v>35</v>
      </c>
      <c r="N3" s="10">
        <f t="shared" si="0"/>
        <v>0</v>
      </c>
      <c r="O3" s="44" t="str">
        <f>IF(AND('Обработка результатов'!N3&gt;=15,'Обработка результатов'!N3&lt;=28),"устойчиво-позитивное отношение",IF(AND('Обработка результатов'!N3&gt;=1,'Обработка результатов'!N3&lt;=14),"ситуативно-позитивное отношение",IF(AND('Обработка результатов'!N3&gt;=-14,'Обработка результатов'!N3&lt;=0),"ситуативно-негативное отношение",IF(AND('Обработка результатов'!N3&gt;=-28,'Обработка результатов'!N3&lt;=-15)," устойчиво-негативное отношение",))))</f>
        <v>ситуативно-негативное отношение</v>
      </c>
      <c r="P3" s="44"/>
      <c r="Q3" s="44"/>
      <c r="R3" s="21" t="s">
        <v>40</v>
      </c>
      <c r="S3" s="9" t="s">
        <v>43</v>
      </c>
      <c r="T3" s="9" t="s">
        <v>45</v>
      </c>
      <c r="U3" s="11" t="s">
        <v>49</v>
      </c>
      <c r="V3" s="23" t="s">
        <v>53</v>
      </c>
      <c r="W3" s="23" t="s">
        <v>58</v>
      </c>
      <c r="X3" s="23" t="s">
        <v>63</v>
      </c>
      <c r="Y3" s="23" t="s">
        <v>68</v>
      </c>
      <c r="Z3" s="9" t="s">
        <v>73</v>
      </c>
      <c r="AA3" s="9" t="s">
        <v>80</v>
      </c>
      <c r="AB3" s="9" t="s">
        <v>83</v>
      </c>
      <c r="AC3" s="9" t="s">
        <v>88</v>
      </c>
      <c r="AD3" s="23" t="s">
        <v>93</v>
      </c>
      <c r="AE3" s="23" t="s">
        <v>98</v>
      </c>
    </row>
    <row r="4" spans="1:31" ht="15" customHeight="1" thickBot="1" x14ac:dyDescent="0.3">
      <c r="A4" s="16">
        <v>3</v>
      </c>
      <c r="B4" s="17">
        <v>16</v>
      </c>
      <c r="C4" s="17">
        <v>29</v>
      </c>
      <c r="D4" s="17">
        <v>42</v>
      </c>
      <c r="E4" s="17">
        <v>55</v>
      </c>
      <c r="F4" s="17">
        <v>68</v>
      </c>
      <c r="G4" s="17">
        <v>81</v>
      </c>
      <c r="I4" s="10" t="s">
        <v>34</v>
      </c>
      <c r="N4" s="10">
        <f t="shared" si="0"/>
        <v>0</v>
      </c>
      <c r="O4" s="44" t="str">
        <f>IF(AND('Обработка результатов'!N4&gt;=15,'Обработка результатов'!N4&lt;=28),"устойчиво-позитивное отношение",IF(AND('Обработка результатов'!N4&gt;=1,'Обработка результатов'!N4&lt;=14),"ситуативно-позитивное отношение",IF(AND('Обработка результатов'!N4&gt;=-14,'Обработка результатов'!N4&lt;=0),"ситуативно-негативное отношение",IF(AND('Обработка результатов'!N4&gt;=-28,'Обработка результатов'!N4&lt;=-15)," устойчиво-негативное отношение",))))</f>
        <v>ситуативно-негативное отношение</v>
      </c>
      <c r="P4" s="44"/>
      <c r="Q4" s="44"/>
      <c r="R4" s="21" t="s">
        <v>41</v>
      </c>
      <c r="S4" s="9" t="s">
        <v>37</v>
      </c>
      <c r="T4" s="11" t="s">
        <v>194</v>
      </c>
      <c r="U4" s="23" t="s">
        <v>50</v>
      </c>
      <c r="V4" s="23" t="s">
        <v>54</v>
      </c>
      <c r="W4" s="23" t="s">
        <v>59</v>
      </c>
      <c r="X4" s="23" t="s">
        <v>64</v>
      </c>
      <c r="Y4" s="9" t="s">
        <v>69</v>
      </c>
      <c r="Z4" s="9" t="s">
        <v>74</v>
      </c>
      <c r="AA4" s="9" t="s">
        <v>78</v>
      </c>
      <c r="AB4" s="9" t="s">
        <v>84</v>
      </c>
      <c r="AC4" s="9" t="s">
        <v>89</v>
      </c>
      <c r="AD4" s="23" t="s">
        <v>94</v>
      </c>
      <c r="AE4" s="23" t="s">
        <v>99</v>
      </c>
    </row>
    <row r="5" spans="1:31" ht="15" customHeight="1" thickBot="1" x14ac:dyDescent="0.3">
      <c r="A5" s="16">
        <v>4</v>
      </c>
      <c r="B5" s="17">
        <v>17</v>
      </c>
      <c r="C5" s="17">
        <v>30</v>
      </c>
      <c r="D5" s="17">
        <v>43</v>
      </c>
      <c r="E5" s="17">
        <v>56</v>
      </c>
      <c r="F5" s="17">
        <v>69</v>
      </c>
      <c r="G5" s="17">
        <v>82</v>
      </c>
      <c r="I5" s="10" t="s">
        <v>33</v>
      </c>
      <c r="N5" s="10">
        <f t="shared" si="0"/>
        <v>0</v>
      </c>
      <c r="O5" s="44" t="str">
        <f>IF(AND('Обработка результатов'!N5&gt;=15,'Обработка результатов'!N5&lt;=28),"устойчиво-позитивное отношение",IF(AND('Обработка результатов'!N5&gt;=1,'Обработка результатов'!N5&lt;=14),"ситуативно-позитивное отношение",IF(AND('Обработка результатов'!N5&gt;=-14,'Обработка результатов'!N5&lt;=0),"ситуативно-негативное отношение",IF(AND('Обработка результатов'!N5&gt;=-28,'Обработка результатов'!N5&lt;=-15)," устойчиво-негативное отношение",))))</f>
        <v>ситуативно-негативное отношение</v>
      </c>
      <c r="P5" s="44"/>
      <c r="Q5" s="44"/>
      <c r="R5" s="21" t="s">
        <v>42</v>
      </c>
      <c r="S5" s="9" t="s">
        <v>38</v>
      </c>
      <c r="T5" s="23" t="s">
        <v>195</v>
      </c>
      <c r="U5" s="23" t="s">
        <v>47</v>
      </c>
      <c r="V5" s="23" t="s">
        <v>55</v>
      </c>
      <c r="W5" s="23" t="s">
        <v>60</v>
      </c>
      <c r="X5" s="23" t="s">
        <v>65</v>
      </c>
      <c r="Y5" s="11" t="s">
        <v>70</v>
      </c>
      <c r="Z5" s="9" t="s">
        <v>75</v>
      </c>
      <c r="AA5" s="9" t="s">
        <v>79</v>
      </c>
      <c r="AB5" s="9" t="s">
        <v>85</v>
      </c>
      <c r="AC5" s="23" t="s">
        <v>90</v>
      </c>
      <c r="AD5" s="23" t="s">
        <v>95</v>
      </c>
      <c r="AE5" s="23" t="s">
        <v>100</v>
      </c>
    </row>
    <row r="6" spans="1:31" ht="15" customHeight="1" thickBot="1" x14ac:dyDescent="0.3">
      <c r="A6" s="16">
        <v>5</v>
      </c>
      <c r="B6" s="17">
        <v>18</v>
      </c>
      <c r="C6" s="17">
        <v>31</v>
      </c>
      <c r="D6" s="17">
        <v>44</v>
      </c>
      <c r="E6" s="17">
        <v>57</v>
      </c>
      <c r="F6" s="17">
        <v>70</v>
      </c>
      <c r="G6" s="17">
        <v>83</v>
      </c>
      <c r="I6" s="10" t="s">
        <v>32</v>
      </c>
      <c r="N6" s="10">
        <f t="shared" si="0"/>
        <v>0</v>
      </c>
      <c r="O6" s="44" t="str">
        <f>IF(AND('Обработка результатов'!N6&gt;=15,'Обработка результатов'!N6&lt;=28),"устойчиво-позитивное отношение",IF(AND('Обработка результатов'!N6&gt;=1,'Обработка результатов'!N6&lt;=14),"ситуативно-позитивное отношение",IF(AND('Обработка результатов'!N6&gt;=-14,'Обработка результатов'!N6&lt;=0),"ситуативно-негативное отношение",IF(AND('Обработка результатов'!N6&gt;=-28,'Обработка результатов'!N6&lt;=-15)," устойчиво-негативное отношение",))))</f>
        <v>ситуативно-негативное отношение</v>
      </c>
      <c r="P6" s="44"/>
      <c r="Q6" s="44"/>
      <c r="R6" s="22"/>
      <c r="AE6" s="26"/>
    </row>
    <row r="7" spans="1:31" ht="15" customHeight="1" thickBot="1" x14ac:dyDescent="0.3">
      <c r="A7" s="16">
        <v>6</v>
      </c>
      <c r="B7" s="17">
        <v>19</v>
      </c>
      <c r="C7" s="17">
        <v>32</v>
      </c>
      <c r="D7" s="17">
        <v>45</v>
      </c>
      <c r="E7" s="17">
        <v>58</v>
      </c>
      <c r="F7" s="17">
        <v>71</v>
      </c>
      <c r="G7" s="17">
        <v>84</v>
      </c>
      <c r="I7" s="10" t="s">
        <v>31</v>
      </c>
      <c r="N7" s="10">
        <f t="shared" si="0"/>
        <v>0</v>
      </c>
      <c r="O7" s="44" t="str">
        <f>IF(AND('Обработка результатов'!N7&gt;=15,'Обработка результатов'!N7&lt;=28),"устойчиво-позитивное отношение",IF(AND('Обработка результатов'!N7&gt;=1,'Обработка результатов'!N7&lt;=14),"ситуативно-позитивное отношение",IF(AND('Обработка результатов'!N7&gt;=-14,'Обработка результатов'!N7&lt;=0),"ситуативно-негативное отношение",IF(AND('Обработка результатов'!N7&gt;=-28,'Обработка результатов'!N7&lt;=-15)," устойчиво-негативное отношение",))))</f>
        <v>ситуативно-негативное отношение</v>
      </c>
      <c r="P7" s="44"/>
      <c r="Q7" s="44"/>
    </row>
    <row r="8" spans="1:31" ht="15" customHeight="1" thickBot="1" x14ac:dyDescent="0.3">
      <c r="A8" s="16">
        <v>7</v>
      </c>
      <c r="B8" s="17">
        <v>20</v>
      </c>
      <c r="C8" s="17">
        <v>33</v>
      </c>
      <c r="D8" s="17">
        <v>46</v>
      </c>
      <c r="E8" s="17">
        <v>59</v>
      </c>
      <c r="F8" s="17">
        <v>72</v>
      </c>
      <c r="G8" s="17">
        <v>85</v>
      </c>
      <c r="I8" s="10" t="s">
        <v>30</v>
      </c>
      <c r="N8" s="10">
        <f t="shared" si="0"/>
        <v>0</v>
      </c>
      <c r="O8" s="44" t="str">
        <f>IF(AND('Обработка результатов'!N8&gt;=15,'Обработка результатов'!N8&lt;=28),"устойчиво-позитивное отношение",IF(AND('Обработка результатов'!N8&gt;=1,'Обработка результатов'!N8&lt;=14),"ситуативно-позитивное отношение",IF(AND('Обработка результатов'!N8&gt;=-14,'Обработка результатов'!N8&lt;=0),"ситуативно-негативное отношение",IF(AND('Обработка результатов'!N8&gt;=-28,'Обработка результатов'!N8&lt;=-15)," устойчиво-негативное отношение",))))</f>
        <v>ситуативно-негативное отношение</v>
      </c>
      <c r="P8" s="44"/>
      <c r="Q8" s="44"/>
    </row>
    <row r="9" spans="1:31" ht="15" customHeight="1" thickBot="1" x14ac:dyDescent="0.3">
      <c r="A9" s="16">
        <v>8</v>
      </c>
      <c r="B9" s="17">
        <v>21</v>
      </c>
      <c r="C9" s="17">
        <v>34</v>
      </c>
      <c r="D9" s="17">
        <v>47</v>
      </c>
      <c r="E9" s="17">
        <v>60</v>
      </c>
      <c r="F9" s="17">
        <v>73</v>
      </c>
      <c r="G9" s="17">
        <v>86</v>
      </c>
      <c r="I9" s="10" t="s">
        <v>29</v>
      </c>
      <c r="N9" s="10">
        <f t="shared" si="0"/>
        <v>0</v>
      </c>
      <c r="O9" s="44" t="str">
        <f>IF(AND('Обработка результатов'!N9&gt;=15,'Обработка результатов'!N9&lt;=28),"устойчиво-позитивное отношение",IF(AND('Обработка результатов'!N9&gt;=1,'Обработка результатов'!N9&lt;=14),"ситуативно-позитивное отношение",IF(AND('Обработка результатов'!N9&gt;=-14,'Обработка результатов'!N9&lt;=0),"ситуативно-негативное отношение",IF(AND('Обработка результатов'!N9&gt;=-28,'Обработка результатов'!N9&lt;=-15)," устойчиво-негативное отношение",))))</f>
        <v>ситуативно-негативное отношение</v>
      </c>
      <c r="P9" s="44"/>
      <c r="Q9" s="44"/>
    </row>
    <row r="10" spans="1:31" ht="15" customHeight="1" thickBot="1" x14ac:dyDescent="0.3">
      <c r="A10" s="16">
        <v>9</v>
      </c>
      <c r="B10" s="17">
        <v>22</v>
      </c>
      <c r="C10" s="17">
        <v>35</v>
      </c>
      <c r="D10" s="17">
        <v>48</v>
      </c>
      <c r="E10" s="17">
        <v>61</v>
      </c>
      <c r="F10" s="17">
        <v>74</v>
      </c>
      <c r="G10" s="17">
        <v>87</v>
      </c>
      <c r="I10" s="10" t="s">
        <v>28</v>
      </c>
      <c r="N10" s="10">
        <f t="shared" si="0"/>
        <v>0</v>
      </c>
      <c r="O10" s="44" t="str">
        <f>IF(AND('Обработка результатов'!N10&gt;=15,'Обработка результатов'!N10&lt;=28),"устойчиво-позитивное отношение",IF(AND('Обработка результатов'!N10&gt;=1,'Обработка результатов'!N10&lt;=14),"ситуативно-позитивное отношение",IF(AND('Обработка результатов'!N10&gt;=-14,'Обработка результатов'!N10&lt;=0),"ситуативно-негативное отношение",IF(AND('Обработка результатов'!N10&gt;=-28,'Обработка результатов'!N10&lt;=-15)," устойчиво-негативное отношение",))))</f>
        <v>ситуативно-негативное отношение</v>
      </c>
      <c r="P10" s="44"/>
      <c r="Q10" s="44"/>
    </row>
    <row r="11" spans="1:31" ht="15" customHeight="1" thickBot="1" x14ac:dyDescent="0.3">
      <c r="A11" s="16">
        <v>10</v>
      </c>
      <c r="B11" s="17">
        <v>23</v>
      </c>
      <c r="C11" s="17">
        <v>36</v>
      </c>
      <c r="D11" s="17">
        <v>49</v>
      </c>
      <c r="E11" s="17">
        <v>62</v>
      </c>
      <c r="F11" s="17">
        <v>75</v>
      </c>
      <c r="G11" s="17">
        <v>88</v>
      </c>
      <c r="I11" s="10" t="s">
        <v>27</v>
      </c>
      <c r="N11" s="10">
        <f t="shared" si="0"/>
        <v>0</v>
      </c>
      <c r="O11" s="44" t="str">
        <f>IF(AND('Обработка результатов'!N11&gt;=15,'Обработка результатов'!N11&lt;=28),"устойчиво-позитивное отношение",IF(AND('Обработка результатов'!N11&gt;=1,'Обработка результатов'!N11&lt;=14),"ситуативно-позитивное отношение",IF(AND('Обработка результатов'!N11&gt;=-14,'Обработка результатов'!N11&lt;=0),"ситуативно-негативное отношение",IF(AND('Обработка результатов'!N11&gt;=-28,'Обработка результатов'!N11&lt;=-15)," устойчиво-негативное отношение",))))</f>
        <v>ситуативно-негативное отношение</v>
      </c>
      <c r="P11" s="44"/>
      <c r="Q11" s="44"/>
    </row>
    <row r="12" spans="1:31" ht="15" customHeight="1" thickBot="1" x14ac:dyDescent="0.3">
      <c r="A12" s="16">
        <v>11</v>
      </c>
      <c r="B12" s="17">
        <v>24</v>
      </c>
      <c r="C12" s="17">
        <v>37</v>
      </c>
      <c r="D12" s="17">
        <v>50</v>
      </c>
      <c r="E12" s="17">
        <v>63</v>
      </c>
      <c r="F12" s="17">
        <v>76</v>
      </c>
      <c r="G12" s="17">
        <v>89</v>
      </c>
      <c r="I12" s="10" t="s">
        <v>26</v>
      </c>
      <c r="N12" s="10">
        <f t="shared" si="0"/>
        <v>0</v>
      </c>
      <c r="O12" s="44" t="str">
        <f>IF(AND('Обработка результатов'!N12&gt;=15,'Обработка результатов'!N12&lt;=28),"устойчиво-позитивное отношение",IF(AND('Обработка результатов'!N12&gt;=1,'Обработка результатов'!N12&lt;=14),"ситуативно-позитивное отношение",IF(AND('Обработка результатов'!N12&gt;=-14,'Обработка результатов'!N12&lt;=0),"ситуативно-негативное отношение",IF(AND('Обработка результатов'!N12&gt;=-28,'Обработка результатов'!N12&lt;=-15)," устойчиво-негативное отношение",))))</f>
        <v>ситуативно-негативное отношение</v>
      </c>
      <c r="P12" s="44"/>
      <c r="Q12" s="44"/>
    </row>
    <row r="13" spans="1:31" ht="15" customHeight="1" thickBot="1" x14ac:dyDescent="0.3">
      <c r="A13" s="16">
        <v>12</v>
      </c>
      <c r="B13" s="17">
        <v>25</v>
      </c>
      <c r="C13" s="17">
        <v>38</v>
      </c>
      <c r="D13" s="17">
        <v>51</v>
      </c>
      <c r="E13" s="17">
        <v>64</v>
      </c>
      <c r="F13" s="17">
        <v>77</v>
      </c>
      <c r="G13" s="17">
        <v>90</v>
      </c>
      <c r="I13" s="10" t="s">
        <v>25</v>
      </c>
      <c r="N13" s="10">
        <f>SUM(A27:G27)</f>
        <v>0</v>
      </c>
      <c r="O13" s="44" t="str">
        <f>IF(AND('Обработка результатов'!N13&gt;=15,'Обработка результатов'!N13&lt;=28),"устойчиво-позитивное отношение",IF(AND('Обработка результатов'!N13&gt;=1,'Обработка результатов'!N13&lt;=14),"ситуативно-позитивное отношение",IF(AND('Обработка результатов'!N13&gt;=-14,'Обработка результатов'!N13&lt;=0),"ситуативно-негативное отношение",IF(AND('Обработка результатов'!N13&gt;=-28,'Обработка результатов'!N13&lt;=-15)," устойчиво-негативное отношение",))))</f>
        <v>ситуативно-негативное отношение</v>
      </c>
      <c r="P13" s="44"/>
      <c r="Q13" s="44"/>
    </row>
    <row r="14" spans="1:31" ht="15" customHeight="1" thickBot="1" x14ac:dyDescent="0.3">
      <c r="A14" s="16">
        <v>13</v>
      </c>
      <c r="B14" s="17">
        <v>26</v>
      </c>
      <c r="C14" s="17">
        <v>39</v>
      </c>
      <c r="D14" s="17">
        <v>52</v>
      </c>
      <c r="E14" s="17">
        <v>65</v>
      </c>
      <c r="F14" s="17">
        <v>78</v>
      </c>
      <c r="G14" s="17">
        <v>91</v>
      </c>
      <c r="I14" s="10" t="s">
        <v>24</v>
      </c>
      <c r="N14" s="10">
        <f t="shared" si="0"/>
        <v>0</v>
      </c>
      <c r="O14" s="44" t="str">
        <f>IF(AND('Обработка результатов'!N14&gt;=15,'Обработка результатов'!N14&lt;=28),"устойчиво-позитивное отношение",IF(AND('Обработка результатов'!N14&gt;=1,'Обработка результатов'!N14&lt;=14),"ситуативно-позитивное отношение",IF(AND('Обработка результатов'!N14&gt;=-14,'Обработка результатов'!N14&lt;=0),"ситуативно-негативное отношение",IF(AND('Обработка результатов'!N14&gt;=-28,'Обработка результатов'!N14&lt;=-15)," устойчиво-негативное отношение",))))</f>
        <v>ситуативно-негативное отношение</v>
      </c>
      <c r="P14" s="44"/>
      <c r="Q14" s="44"/>
    </row>
    <row r="15" spans="1:31" ht="15" customHeight="1" x14ac:dyDescent="0.25">
      <c r="N15" s="10">
        <f>SUM(N2:N14)</f>
        <v>0</v>
      </c>
    </row>
    <row r="16" spans="1:31" ht="15" customHeight="1" x14ac:dyDescent="0.25">
      <c r="A16" s="18">
        <f>IF('Бланк Методички'!N10='Бланк Методички'!$U$10,4,IF('Бланк Методички'!N10='Бланк Методички'!$U$11,3,IF('Бланк Методички'!N10='Бланк Методички'!$U$12,2,IF('Бланк Методички'!N10='Бланк Методички'!$U$13,1,IF('Бланк Методички'!N10='Бланк Методички'!$U$14,0,IF('Бланк Методички'!N10='Бланк Методички'!$U$15,-1,IF('Бланк Методички'!N10='Бланк Методички'!$U$16,-2,IF('Бланк Методички'!N10='Бланк Методички'!$U$17,-3,IF('Бланк Методички'!N10='Бланк Методички'!$U$18,-4,)))))))))</f>
        <v>0</v>
      </c>
      <c r="B16" s="19">
        <f>(IF('Бланк Методички'!N23='Бланк Методички'!$U$10,4,IF('Бланк Методички'!N23='Бланк Методички'!$U$11,3,IF('Бланк Методички'!N23='Бланк Методички'!$U$12,2,IF('Бланк Методички'!N23='Бланк Методички'!$U$13,1,IF('Бланк Методички'!N23='Бланк Методички'!$U$14,0,IF('Бланк Методички'!N23='Бланк Методички'!$U$15,-1,IF('Бланк Методички'!N23='Бланк Методички'!$U$16,-2,IF('Бланк Методички'!N23='Бланк Методички'!$U$17,-3,IF('Бланк Методички'!N23='Бланк Методички'!$U$18,-4,))))))))))*-1</f>
        <v>0</v>
      </c>
      <c r="C16" s="19">
        <f>(IF('Бланк Методички'!N36='Бланк Методички'!$U$10,4,IF('Бланк Методички'!N36='Бланк Методички'!$U$11,3,IF('Бланк Методички'!N36='Бланк Методички'!$U$12,2,IF('Бланк Методички'!N36='Бланк Методички'!$U$13,1,IF('Бланк Методички'!N36='Бланк Методички'!$U$14,0,IF('Бланк Методички'!N36='Бланк Методички'!$U$15,-1,IF('Бланк Методички'!N36='Бланк Методички'!$U$16,-2,IF('Бланк Методички'!N36='Бланк Методички'!$U$17,-3,IF('Бланк Методички'!N36='Бланк Методички'!$U$18,-4,))))))))))*-1</f>
        <v>0</v>
      </c>
      <c r="D16" s="18">
        <f>IF('Бланк Методички'!N49='Бланк Методички'!$U$10,4,IF('Бланк Методички'!N49='Бланк Методички'!$U$11,3,IF('Бланк Методички'!N49='Бланк Методички'!$U$12,2,IF('Бланк Методички'!N49='Бланк Методички'!$U$13,1,IF('Бланк Методички'!N49='Бланк Методички'!$U$14,0,IF('Бланк Методички'!N49='Бланк Методички'!$U$15,-1,IF('Бланк Методички'!N49='Бланк Методички'!$U$16,-2,IF('Бланк Методички'!N49='Бланк Методички'!$U$17,-3,IF('Бланк Методички'!N49='Бланк Методички'!$U$18,-4,)))))))))</f>
        <v>0</v>
      </c>
      <c r="E16" s="19">
        <f>(IF('Бланк Методички'!N62='Бланк Методички'!$U$10,4,IF('Бланк Методички'!N62='Бланк Методички'!$U$11,3,IF('Бланк Методички'!N62='Бланк Методички'!$U$12,2,IF('Бланк Методички'!N62='Бланк Методички'!$U$13,1,IF('Бланк Методички'!N62='Бланк Методички'!$U$14,0,IF('Бланк Методички'!N62='Бланк Методички'!$U$15,-1,IF('Бланк Методички'!N62='Бланк Методички'!$U$16,-2,IF('Бланк Методички'!N62='Бланк Методички'!$U$17,-3,IF('Бланк Методички'!N62='Бланк Методички'!$U$18,-4,))))))))))*-1</f>
        <v>0</v>
      </c>
      <c r="F16" s="19">
        <f>IF('Бланк Методички'!N75='Бланк Методички'!$U$10,4,IF('Бланк Методички'!N75='Бланк Методички'!$U$11,3,IF('Бланк Методички'!N75='Бланк Методички'!$U$12,2,IF('Бланк Методички'!N75='Бланк Методички'!$U$13,1,IF('Бланк Методички'!N75='Бланк Методички'!$U$14,0,IF('Бланк Методички'!N75='Бланк Методички'!$U$15,-1,IF('Бланк Методички'!N75='Бланк Методички'!$U$16,-2,IF('Бланк Методички'!N75='Бланк Методички'!$U$17,-3,IF('Бланк Методички'!N75='Бланк Методички'!$U$18,-4,)))))))))*-1</f>
        <v>0</v>
      </c>
      <c r="G16" s="18">
        <f>IF('Бланк Методички'!N88='Бланк Методички'!$U$10,4,IF('Бланк Методички'!N88='Бланк Методички'!$U$11,3,IF('Бланк Методички'!N88='Бланк Методички'!$U$12,2,IF('Бланк Методички'!N88='Бланк Методички'!$U$13,1,IF('Бланк Методички'!N88='Бланк Методички'!$U$14,0,IF('Бланк Методички'!N88='Бланк Методички'!$U$15,-1,IF('Бланк Методички'!N88='Бланк Методички'!$U$16,-2,IF('Бланк Методички'!N88='Бланк Методички'!$U$17,-3,IF('Бланк Методички'!N88='Бланк Методички'!$U$18,-4,)))))))))</f>
        <v>0</v>
      </c>
    </row>
    <row r="17" spans="1:7" ht="15" customHeight="1" x14ac:dyDescent="0.25">
      <c r="A17" s="19">
        <f>(IF('Бланк Методички'!N11='Бланк Методички'!$U$10,4,IF('Бланк Методички'!N11='Бланк Методички'!$U$11,3,IF('Бланк Методички'!N11='Бланк Методички'!$U$12,2,IF('Бланк Методички'!N11='Бланк Методички'!$U$13,1,IF('Бланк Методички'!N11='Бланк Методички'!$U$14,0,IF('Бланк Методички'!N11='Бланк Методички'!$U$15,-1,IF('Бланк Методички'!N11='Бланк Методички'!$U$16,-2,IF('Бланк Методички'!N11='Бланк Методички'!$U$17,-3,IF('Бланк Методички'!N11='Бланк Методички'!$U$18,-4,))))))))))*-1</f>
        <v>0</v>
      </c>
      <c r="B17" s="18">
        <f>IF('Бланк Методички'!N24='Бланк Методички'!$U$10,4,IF('Бланк Методички'!N24='Бланк Методички'!$U$11,3,IF('Бланк Методички'!N24='Бланк Методички'!$U$12,2,IF('Бланк Методички'!N24='Бланк Методички'!$U$13,1,IF('Бланк Методички'!N24='Бланк Методички'!$U$14,0,IF('Бланк Методички'!N24='Бланк Методички'!$U$15,-1,IF('Бланк Методички'!N24='Бланк Методички'!$U$16,-2,IF('Бланк Методички'!N24='Бланк Методички'!$U$17,-3,IF('Бланк Методички'!N24='Бланк Методички'!$U$18,-4,)))))))))</f>
        <v>0</v>
      </c>
      <c r="C17" s="18">
        <f>IF('Бланк Методички'!N37='Бланк Методички'!$U$10,4,IF('Бланк Методички'!N37='Бланк Методички'!$U$11,3,IF('Бланк Методички'!N37='Бланк Методички'!$U$12,2,IF('Бланк Методички'!N37='Бланк Методички'!$U$13,1,IF('Бланк Методички'!N37='Бланк Методички'!$U$14,0,IF('Бланк Методички'!N37='Бланк Методички'!$U$15,-1,IF('Бланк Методички'!N37='Бланк Методички'!$U$16,-2,IF('Бланк Методички'!N37='Бланк Методички'!$U$17,-3,IF('Бланк Методички'!N37='Бланк Методички'!$U$18,-4,)))))))))</f>
        <v>0</v>
      </c>
      <c r="D17" s="19">
        <f>(IF('Бланк Методички'!N50='Бланк Методички'!$U$10,4,IF('Бланк Методички'!N50='Бланк Методички'!$U$11,3,IF('Бланк Методички'!N50='Бланк Методички'!$U$12,2,IF('Бланк Методички'!N50='Бланк Методички'!$U$13,1,IF('Бланк Методички'!N50='Бланк Методички'!$U$14,0,IF('Бланк Методички'!N50='Бланк Методички'!$U$15,-1,IF('Бланк Методички'!N50='Бланк Методички'!$U$16,-2,IF('Бланк Методички'!N50='Бланк Методички'!$U$17,-3,IF('Бланк Методички'!N50='Бланк Методички'!$U$18,-4,))))))))))*-1</f>
        <v>0</v>
      </c>
      <c r="E17" s="19">
        <f>(IF('Бланк Методички'!N63='Бланк Методички'!$U$10,4,IF('Бланк Методички'!N63='Бланк Методички'!$U$11,3,IF('Бланк Методички'!N63='Бланк Методички'!$U$12,2,IF('Бланк Методички'!N63='Бланк Методички'!$U$13,1,IF('Бланк Методички'!N63='Бланк Методички'!$U$14,0,IF('Бланк Методички'!N63='Бланк Методички'!$U$15,-1,IF('Бланк Методички'!N63='Бланк Методички'!$U$16,-2,IF('Бланк Методички'!N63='Бланк Методички'!$U$17,-3,IF('Бланк Методички'!N63='Бланк Методички'!$U$18,-4,))))))))))*-1</f>
        <v>0</v>
      </c>
      <c r="F17" s="18">
        <f>IF('Бланк Методички'!N76='Бланк Методички'!$U$10,4,IF('Бланк Методички'!N76='Бланк Методички'!$U$11,3,IF('Бланк Методички'!N76='Бланк Методички'!$U$12,2,IF('Бланк Методички'!N76='Бланк Методички'!$U$13,1,IF('Бланк Методички'!N76='Бланк Методички'!$U$14,0,IF('Бланк Методички'!N76='Бланк Методички'!$U$15,-1,IF('Бланк Методички'!N76='Бланк Методички'!$U$16,-2,IF('Бланк Методички'!N76='Бланк Методички'!$U$17,-3,IF('Бланк Методички'!N76='Бланк Методички'!$U$18,-4,)))))))))</f>
        <v>0</v>
      </c>
      <c r="G17" s="18">
        <f>IF('Бланк Методички'!N89='Бланк Методички'!$U$10,4,IF('Бланк Методички'!N89='Бланк Методички'!$U$11,3,IF('Бланк Методички'!N89='Бланк Методички'!$U$12,2,IF('Бланк Методички'!N89='Бланк Методички'!$U$13,1,IF('Бланк Методички'!N89='Бланк Методички'!$U$14,0,IF('Бланк Методички'!N89='Бланк Методички'!$U$15,-1,IF('Бланк Методички'!N89='Бланк Методички'!$U$16,-2,IF('Бланк Методички'!N89='Бланк Методички'!$U$17,-3,IF('Бланк Методички'!N89='Бланк Методички'!$U$18,-4,)))))))))</f>
        <v>0</v>
      </c>
    </row>
    <row r="18" spans="1:7" ht="15" customHeight="1" x14ac:dyDescent="0.25">
      <c r="A18" s="19">
        <f>(IF('Бланк Методички'!N12='Бланк Методички'!$U$10,4,IF('Бланк Методички'!N12='Бланк Методички'!$U$11,3,IF('Бланк Методички'!N12='Бланк Методички'!$U$12,2,IF('Бланк Методички'!N12='Бланк Методички'!$U$13,1,IF('Бланк Методички'!N12='Бланк Методички'!$U$14,0,IF('Бланк Методички'!N12='Бланк Методички'!$U$15,-1,IF('Бланк Методички'!N12='Бланк Методички'!$U$16,-2,IF('Бланк Методички'!N12='Бланк Методички'!$U$17,-3,IF('Бланк Методички'!N12='Бланк Методички'!$U$18,-4,))))))))))*-1</f>
        <v>0</v>
      </c>
      <c r="B18" s="19">
        <f>(IF('Бланк Методички'!N25='Бланк Методички'!$U$10,4,IF('Бланк Методички'!N25='Бланк Методички'!$U$11,3,IF('Бланк Методички'!N25='Бланк Методички'!$U$12,2,IF('Бланк Методички'!N25='Бланк Методички'!$U$13,1,IF('Бланк Методички'!N25='Бланк Методички'!$U$14,0,IF('Бланк Методички'!N25='Бланк Методички'!$U$15,-1,IF('Бланк Методички'!N25='Бланк Методички'!$U$16,-2,IF('Бланк Методички'!N25='Бланк Методички'!$U$17,-3,IF('Бланк Методички'!N25='Бланк Методички'!$U$18,-4,))))))))))*-1</f>
        <v>0</v>
      </c>
      <c r="C18" s="18">
        <f>IF('Бланк Методички'!N38='Бланк Методички'!$U$10,4,IF('Бланк Методички'!N38='Бланк Методички'!$U$11,3,IF('Бланк Методички'!N38='Бланк Методички'!$U$12,2,IF('Бланк Методички'!N38='Бланк Методички'!$U$13,1,IF('Бланк Методички'!N38='Бланк Методички'!$U$14,0,IF('Бланк Методички'!N38='Бланк Методички'!$U$15,-1,IF('Бланк Методички'!N38='Бланк Методички'!$U$16,-2,IF('Бланк Методички'!N38='Бланк Методички'!$U$17,-3,IF('Бланк Методички'!N38='Бланк Методички'!$U$18,-4,)))))))))</f>
        <v>0</v>
      </c>
      <c r="D18" s="19">
        <f>(IF('Бланк Методички'!N51='Бланк Методички'!$U$10,4,IF('Бланк Методички'!N51='Бланк Методички'!$U$11,3,IF('Бланк Методички'!N51='Бланк Методички'!$U$12,2,IF('Бланк Методички'!N51='Бланк Методички'!$U$13,1,IF('Бланк Методички'!N51='Бланк Методички'!$U$14,0,IF('Бланк Методички'!N51='Бланк Методички'!$U$15,-1,IF('Бланк Методички'!N51='Бланк Методички'!$U$16,-2,IF('Бланк Методички'!N51='Бланк Методички'!$U$17,-3,IF('Бланк Методички'!N51='Бланк Методички'!$U$18,-4,))))))))))*-1</f>
        <v>0</v>
      </c>
      <c r="E18" s="19">
        <f>(IF('Бланк Методички'!N64='Бланк Методички'!$U$10,4,IF('Бланк Методички'!N64='Бланк Методички'!$U$11,3,IF('Бланк Методички'!N64='Бланк Методички'!$U$12,2,IF('Бланк Методички'!N64='Бланк Методички'!$U$13,1,IF('Бланк Методички'!N64='Бланк Методички'!$U$14,0,IF('Бланк Методички'!N64='Бланк Методички'!$U$15,-1,IF('Бланк Методички'!N64='Бланк Методички'!$U$16,-2,IF('Бланк Методички'!N64='Бланк Методички'!$U$17,-3,IF('Бланк Методички'!N64='Бланк Методички'!$U$18,-4,))))))))))*-1</f>
        <v>0</v>
      </c>
      <c r="F18" s="19">
        <f>IF('Бланк Методички'!N77='Бланк Методички'!$U$10,4,IF('Бланк Методички'!N77='Бланк Методички'!$U$11,3,IF('Бланк Методички'!N77='Бланк Методички'!$U$12,2,IF('Бланк Методички'!N77='Бланк Методички'!$U$13,1,IF('Бланк Методички'!N77='Бланк Методички'!$U$14,0,IF('Бланк Методички'!N77='Бланк Методички'!$U$15,-1,IF('Бланк Методички'!N77='Бланк Методички'!$U$16,-2,IF('Бланк Методички'!N77='Бланк Методички'!$U$17,-3,IF('Бланк Методички'!N77='Бланк Методички'!$U$18,-4,)))))))))*-1</f>
        <v>0</v>
      </c>
      <c r="G18" s="18">
        <f>IF('Бланк Методички'!N90='Бланк Методички'!$U$10,4,IF('Бланк Методички'!N90='Бланк Методички'!$U$11,3,IF('Бланк Методички'!N90='Бланк Методички'!$U$12,2,IF('Бланк Методички'!N90='Бланк Методички'!$U$13,1,IF('Бланк Методички'!N90='Бланк Методички'!$U$14,0,IF('Бланк Методички'!N90='Бланк Методички'!$U$15,-1,IF('Бланк Методички'!N90='Бланк Методички'!$U$16,-2,IF('Бланк Методички'!N90='Бланк Методички'!$U$17,-3,IF('Бланк Методички'!N90='Бланк Методички'!$U$18,-4,)))))))))</f>
        <v>0</v>
      </c>
    </row>
    <row r="19" spans="1:7" ht="15" customHeight="1" x14ac:dyDescent="0.25">
      <c r="A19" s="18">
        <f>IF('Бланк Методички'!N13='Бланк Методички'!$U$10,4,IF('Бланк Методички'!N13='Бланк Методички'!$U$11,3,IF('Бланк Методички'!N13='Бланк Методички'!$U$12,2,IF('Бланк Методички'!N13='Бланк Методички'!$U$13,1,IF('Бланк Методички'!N13='Бланк Методички'!$U$14,0,IF('Бланк Методички'!N13='Бланк Методички'!$U$15,-1,IF('Бланк Методички'!N13='Бланк Методички'!$U$16,-2,IF('Бланк Методички'!N13='Бланк Методички'!$U$17,-3,IF('Бланк Методички'!N13='Бланк Методички'!$U$18,-4,)))))))))</f>
        <v>0</v>
      </c>
      <c r="B19" s="19">
        <f>(IF('Бланк Методички'!N26='Бланк Методички'!$U$10,4,IF('Бланк Методички'!N26='Бланк Методички'!$U$11,3,IF('Бланк Методички'!N26='Бланк Методички'!$U$12,2,IF('Бланк Методички'!N26='Бланк Методички'!$U$13,1,IF('Бланк Методички'!N26='Бланк Методички'!$U$14,0,IF('Бланк Методички'!N26='Бланк Методички'!$U$15,-1,IF('Бланк Методички'!N26='Бланк Методички'!$U$16,-2,IF('Бланк Методички'!N26='Бланк Методички'!$U$17,-3,IF('Бланк Методички'!N26='Бланк Методички'!$U$18,-4,))))))))))*-1</f>
        <v>0</v>
      </c>
      <c r="C19" s="19">
        <f>(IF('Бланк Методички'!N39='Бланк Методички'!$U$10,4,IF('Бланк Методички'!N39='Бланк Методички'!$U$11,3,IF('Бланк Методички'!N39='Бланк Методички'!$U$12,2,IF('Бланк Методички'!N39='Бланк Методички'!$U$13,1,IF('Бланк Методички'!N39='Бланк Методички'!$U$14,0,IF('Бланк Методички'!N39='Бланк Методички'!$U$15,-1,IF('Бланк Методички'!N39='Бланк Методички'!$U$16,-2,IF('Бланк Методички'!N39='Бланк Методички'!$U$17,-3,IF('Бланк Методички'!N39='Бланк Методички'!$U$18,-4,))))))))))*-1</f>
        <v>0</v>
      </c>
      <c r="D19" s="19">
        <f>(IF('Бланк Методички'!N52='Бланк Методички'!$U$10,4,IF('Бланк Методички'!N52='Бланк Методички'!$U$11,3,IF('Бланк Методички'!N52='Бланк Методички'!$U$12,2,IF('Бланк Методички'!N52='Бланк Методички'!$U$13,1,IF('Бланк Методички'!N52='Бланк Методички'!$U$14,0,IF('Бланк Методички'!N52='Бланк Методички'!$U$15,-1,IF('Бланк Методички'!N52='Бланк Методички'!$U$16,-2,IF('Бланк Методички'!N52='Бланк Методички'!$U$17,-3,IF('Бланк Методички'!N52='Бланк Методички'!$U$18,-4,))))))))))*-1</f>
        <v>0</v>
      </c>
      <c r="E19" s="19">
        <f>(IF('Бланк Методички'!N65='Бланк Методички'!$U$10,4,IF('Бланк Методички'!N65='Бланк Методички'!$U$11,3,IF('Бланк Методички'!N65='Бланк Методички'!$U$12,2,IF('Бланк Методички'!N65='Бланк Методички'!$U$13,1,IF('Бланк Методички'!N65='Бланк Методички'!$U$14,0,IF('Бланк Методички'!N65='Бланк Методички'!$U$15,-1,IF('Бланк Методички'!N65='Бланк Методички'!$U$16,-2,IF('Бланк Методички'!N65='Бланк Методички'!$U$17,-3,IF('Бланк Методички'!N65='Бланк Методички'!$U$18,-4,))))))))))*-1</f>
        <v>0</v>
      </c>
      <c r="F19" s="19">
        <f>IF('Бланк Методички'!N78='Бланк Методички'!$U$10,4,IF('Бланк Методички'!N78='Бланк Методички'!$U$11,3,IF('Бланк Методички'!N78='Бланк Методички'!$U$12,2,IF('Бланк Методички'!N78='Бланк Методички'!$U$13,1,IF('Бланк Методички'!N78='Бланк Методички'!$U$14,0,IF('Бланк Методички'!N78='Бланк Методички'!$U$15,-1,IF('Бланк Методички'!N78='Бланк Методички'!$U$16,-2,IF('Бланк Методички'!N78='Бланк Методички'!$U$17,-3,IF('Бланк Методички'!N78='Бланк Методички'!$U$18,-4,)))))))))*-1</f>
        <v>0</v>
      </c>
      <c r="G19" s="18">
        <f>IF('Бланк Методички'!N91='Бланк Методички'!$U$10,4,IF('Бланк Методички'!N91='Бланк Методички'!$U$11,3,IF('Бланк Методички'!N91='Бланк Методички'!$U$12,2,IF('Бланк Методички'!N91='Бланк Методички'!$U$13,1,IF('Бланк Методички'!N91='Бланк Методички'!$U$14,0,IF('Бланк Методички'!N91='Бланк Методички'!$U$15,-1,IF('Бланк Методички'!N91='Бланк Методички'!$U$16,-2,IF('Бланк Методички'!N91='Бланк Методички'!$U$17,-3,IF('Бланк Методички'!N91='Бланк Методички'!$U$18,-4,)))))))))</f>
        <v>0</v>
      </c>
    </row>
    <row r="20" spans="1:7" ht="15" customHeight="1" x14ac:dyDescent="0.25">
      <c r="A20" s="18">
        <f>IF('Бланк Методички'!N14='Бланк Методички'!$U$10,4,IF('Бланк Методички'!N14='Бланк Методички'!$U$11,3,IF('Бланк Методички'!N14='Бланк Методички'!$U$12,2,IF('Бланк Методички'!N14='Бланк Методички'!$U$13,1,IF('Бланк Методички'!N14='Бланк Методички'!$U$14,0,IF('Бланк Методички'!N14='Бланк Методички'!$U$15,-1,IF('Бланк Методички'!N14='Бланк Методички'!$U$16,-2,IF('Бланк Методички'!N14='Бланк Методички'!$U$17,-3,IF('Бланк Методички'!N14='Бланк Методички'!$U$18,-4,)))))))))</f>
        <v>0</v>
      </c>
      <c r="B20" s="19">
        <f>(IF('Бланк Методички'!N27='Бланк Методички'!$U$10,4,IF('Бланк Методички'!N27='Бланк Методички'!$U$11,3,IF('Бланк Методички'!N27='Бланк Методички'!$U$12,2,IF('Бланк Методички'!N27='Бланк Методички'!$U$13,1,IF('Бланк Методички'!N27='Бланк Методички'!$U$14,0,IF('Бланк Методички'!N27='Бланк Методички'!$U$15,-1,IF('Бланк Методички'!N27='Бланк Методички'!$U$16,-2,IF('Бланк Методички'!N27='Бланк Методички'!$U$17,-3,IF('Бланк Методички'!N27='Бланк Методички'!$U$18,-4,))))))))))*-1</f>
        <v>0</v>
      </c>
      <c r="C20" s="18">
        <f>IF('Бланк Методички'!N40='Бланк Методички'!$U$10,4,IF('Бланк Методички'!N40='Бланк Методички'!$U$11,3,IF('Бланк Методички'!N40='Бланк Методички'!$U$12,2,IF('Бланк Методички'!N40='Бланк Методички'!$U$13,1,IF('Бланк Методички'!N40='Бланк Методички'!$U$14,0,IF('Бланк Методички'!N40='Бланк Методички'!$U$15,-1,IF('Бланк Методички'!N40='Бланк Методички'!$U$16,-2,IF('Бланк Методички'!N40='Бланк Методички'!$U$17,-3,IF('Бланк Методички'!N40='Бланк Методички'!$U$18,-4,)))))))))</f>
        <v>0</v>
      </c>
      <c r="D20" s="18">
        <f>IF('Бланк Методички'!N53='Бланк Методички'!$U$10,4,IF('Бланк Методички'!N53='Бланк Методички'!$U$11,3,IF('Бланк Методички'!N53='Бланк Методички'!$U$12,2,IF('Бланк Методички'!N53='Бланк Методички'!$U$13,1,IF('Бланк Методички'!N53='Бланк Методички'!$U$14,0,IF('Бланк Методички'!N53='Бланк Методички'!$U$15,-1,IF('Бланк Методички'!N53='Бланк Методички'!$U$16,-2,IF('Бланк Методички'!N53='Бланк Методички'!$U$17,-3,IF('Бланк Методички'!N53='Бланк Методички'!$U$18,-4,)))))))))</f>
        <v>0</v>
      </c>
      <c r="E20" s="18">
        <f>IF('Бланк Методички'!N66='Бланк Методички'!$U$10,4,IF('Бланк Методички'!N66='Бланк Методички'!$U$11,3,IF('Бланк Методички'!N66='Бланк Методички'!$U$12,2,IF('Бланк Методички'!N66='Бланк Методички'!$U$13,1,IF('Бланк Методички'!N66='Бланк Методички'!$U$14,0,IF('Бланк Методички'!N66='Бланк Методички'!$U$15,-1,IF('Бланк Методички'!N66='Бланк Методички'!$U$16,-2,IF('Бланк Методички'!N66='Бланк Методички'!$U$17,-3,IF('Бланк Методички'!N66='Бланк Методички'!$U$18,-4,)))))))))</f>
        <v>0</v>
      </c>
      <c r="F20" s="19">
        <f>IF('Бланк Методички'!N79='Бланк Методички'!$U$10,4,IF('Бланк Методички'!N79='Бланк Методички'!$U$11,3,IF('Бланк Методички'!N79='Бланк Методички'!$U$12,2,IF('Бланк Методички'!N79='Бланк Методички'!$U$13,1,IF('Бланк Методички'!N79='Бланк Методички'!$U$14,0,IF('Бланк Методички'!N79='Бланк Методички'!$U$15,-1,IF('Бланк Методички'!N79='Бланк Методички'!$U$16,-2,IF('Бланк Методички'!N79='Бланк Методички'!$U$17,-3,IF('Бланк Методички'!N79='Бланк Методички'!$U$18,-4,)))))))))*-1</f>
        <v>0</v>
      </c>
      <c r="G20" s="18">
        <f>IF('Бланк Методички'!N92='Бланк Методички'!$U$10,4,IF('Бланк Методички'!N92='Бланк Методички'!$U$11,3,IF('Бланк Методички'!N92='Бланк Методички'!$U$12,2,IF('Бланк Методички'!N92='Бланк Методички'!$U$13,1,IF('Бланк Методички'!N92='Бланк Методички'!$U$14,0,IF('Бланк Методички'!N92='Бланк Методички'!$U$15,-1,IF('Бланк Методички'!N92='Бланк Методички'!$U$16,-2,IF('Бланк Методички'!N92='Бланк Методички'!$U$17,-3,IF('Бланк Методички'!N92='Бланк Методички'!$U$18,-4,)))))))))</f>
        <v>0</v>
      </c>
    </row>
    <row r="21" spans="1:7" ht="15" customHeight="1" x14ac:dyDescent="0.25">
      <c r="A21" s="19">
        <f>(IF('Бланк Методички'!N15='Бланк Методички'!$U$10,4,IF('Бланк Методички'!N15='Бланк Методички'!$U$11,3,IF('Бланк Методички'!N15='Бланк Методички'!$U$12,2,IF('Бланк Методички'!N15='Бланк Методички'!$U$13,1,IF('Бланк Методички'!N15='Бланк Методички'!$U$14,0,IF('Бланк Методички'!N15='Бланк Методички'!$U$15,-1,IF('Бланк Методички'!N15='Бланк Методички'!$U$16,-2,IF('Бланк Методички'!N15='Бланк Методички'!$U$17,-3,IF('Бланк Методички'!N15='Бланк Методички'!$U$18,-4,))))))))))*-1</f>
        <v>0</v>
      </c>
      <c r="B21" s="18">
        <f>IF('Бланк Методички'!N28='Бланк Методички'!$U$10,4,IF('Бланк Методички'!N28='Бланк Методички'!$U$11,3,IF('Бланк Методички'!N28='Бланк Методички'!$U$12,2,IF('Бланк Методички'!N28='Бланк Методички'!$U$13,1,IF('Бланк Методички'!N28='Бланк Методички'!$U$14,0,IF('Бланк Методички'!N28='Бланк Методички'!$U$15,-1,IF('Бланк Методички'!N28='Бланк Методички'!$U$16,-2,IF('Бланк Методички'!N28='Бланк Методички'!$U$17,-3,IF('Бланк Методички'!N28='Бланк Методички'!$U$18,-4,)))))))))</f>
        <v>0</v>
      </c>
      <c r="C21" s="18">
        <f>IF('Бланк Методички'!N41='Бланк Методички'!$U$10,4,IF('Бланк Методички'!N41='Бланк Методички'!$U$11,3,IF('Бланк Методички'!N41='Бланк Методички'!$U$12,2,IF('Бланк Методички'!N41='Бланк Методички'!$U$13,1,IF('Бланк Методички'!N41='Бланк Методички'!$U$14,0,IF('Бланк Методички'!N41='Бланк Методички'!$U$15,-1,IF('Бланк Методички'!N41='Бланк Методички'!$U$16,-2,IF('Бланк Методички'!N41='Бланк Методички'!$U$17,-3,IF('Бланк Методички'!N41='Бланк Методички'!$U$18,-4,)))))))))</f>
        <v>0</v>
      </c>
      <c r="D21" s="19">
        <f>(IF('Бланк Методички'!N54='Бланк Методички'!$U$10,4,IF('Бланк Методички'!N54='Бланк Методички'!$U$11,3,IF('Бланк Методички'!N54='Бланк Методички'!$U$12,2,IF('Бланк Методички'!N54='Бланк Методички'!$U$13,1,IF('Бланк Методички'!N54='Бланк Методички'!$U$14,0,IF('Бланк Методички'!N54='Бланк Методички'!$U$15,-1,IF('Бланк Методички'!N54='Бланк Методички'!$U$16,-2,IF('Бланк Методички'!N54='Бланк Методички'!$U$17,-3,IF('Бланк Методички'!N54='Бланк Методички'!$U$18,-4,))))))))))*-1</f>
        <v>0</v>
      </c>
      <c r="E21" s="19">
        <f>IF('Бланк Методички'!N67='Бланк Методички'!$U$10,4,IF('Бланк Методички'!N67='Бланк Методички'!$U$11,3,IF('Бланк Методички'!N67='Бланк Методички'!$U$12,2,IF('Бланк Методички'!N67='Бланк Методички'!$U$13,1,IF('Бланк Методички'!N67='Бланк Методички'!$U$14,0,IF('Бланк Методички'!N67='Бланк Методички'!$U$15,-1,IF('Бланк Методички'!N67='Бланк Методички'!$U$16,-2,IF('Бланк Методички'!N67='Бланк Методички'!$U$17,-3,IF('Бланк Методички'!N67='Бланк Методички'!$U$18,-4,)))))))))*-1</f>
        <v>0</v>
      </c>
      <c r="F21" s="19">
        <f>IF('Бланк Методички'!N80='Бланк Методички'!$U$10,4,IF('Бланк Методички'!N80='Бланк Методички'!$U$11,3,IF('Бланк Методички'!N80='Бланк Методички'!$U$12,2,IF('Бланк Методички'!N80='Бланк Методички'!$U$13,1,IF('Бланк Методички'!N80='Бланк Методички'!$U$14,0,IF('Бланк Методички'!N80='Бланк Методички'!$U$15,-1,IF('Бланк Методички'!N80='Бланк Методички'!$U$16,-2,IF('Бланк Методички'!N80='Бланк Методички'!$U$17,-3,IF('Бланк Методички'!N80='Бланк Методички'!$U$18,-4,)))))))))*-1</f>
        <v>0</v>
      </c>
      <c r="G21" s="19">
        <f>IF('Бланк Методички'!N93='Бланк Методички'!$U$10,4,IF('Бланк Методички'!N93='Бланк Методички'!$U$11,3,IF('Бланк Методички'!N93='Бланк Методички'!$U$12,2,IF('Бланк Методички'!N93='Бланк Методички'!$U$13,1,IF('Бланк Методички'!N93='Бланк Методички'!$U$14,0,IF('Бланк Методички'!N93='Бланк Методички'!$U$15,-1,IF('Бланк Методички'!N93='Бланк Методички'!$U$16,-2,IF('Бланк Методички'!N93='Бланк Методички'!$U$17,-3,IF('Бланк Методички'!N93='Бланк Методички'!$U$18,-4,)))))))))*-1</f>
        <v>0</v>
      </c>
    </row>
    <row r="22" spans="1:7" ht="15" customHeight="1" x14ac:dyDescent="0.25">
      <c r="A22" s="19">
        <f>(IF('Бланк Методички'!N16='Бланк Методички'!$U$10,4,IF('Бланк Методички'!N16='Бланк Методички'!$U$11,3,IF('Бланк Методички'!N16='Бланк Методички'!$U$12,2,IF('Бланк Методички'!N16='Бланк Методички'!$U$13,1,IF('Бланк Методички'!N16='Бланк Методички'!$U$14,0,IF('Бланк Методички'!N16='Бланк Методички'!$U$15,-1,IF('Бланк Методички'!N16='Бланк Методички'!$U$16,-2,IF('Бланк Методички'!N16='Бланк Методички'!$U$17,-3,IF('Бланк Методички'!N16='Бланк Методички'!$U$18,-4,))))))))))*-1</f>
        <v>0</v>
      </c>
      <c r="B22" s="18">
        <f>IF('Бланк Методички'!N29='Бланк Методички'!$U$10,4,IF('Бланк Методички'!N29='Бланк Методички'!$U$11,3,IF('Бланк Методички'!N29='Бланк Методички'!$U$12,2,IF('Бланк Методички'!N29='Бланк Методички'!$U$13,1,IF('Бланк Методички'!N29='Бланк Методички'!$U$14,0,IF('Бланк Методички'!N29='Бланк Методички'!$U$15,-1,IF('Бланк Методички'!N29='Бланк Методички'!$U$16,-2,IF('Бланк Методички'!N29='Бланк Методички'!$U$17,-3,IF('Бланк Методички'!N29='Бланк Методички'!$U$18,-4,)))))))))</f>
        <v>0</v>
      </c>
      <c r="C22" s="19">
        <f>(IF('Бланк Методички'!N42='Бланк Методички'!$U$10,4,IF('Бланк Методички'!N42='Бланк Методички'!$U$11,3,IF('Бланк Методички'!N42='Бланк Методички'!$U$12,2,IF('Бланк Методички'!N42='Бланк Методички'!$U$13,1,IF('Бланк Методички'!N42='Бланк Методички'!$U$14,0,IF('Бланк Методички'!N42='Бланк Методички'!$U$15,-1,IF('Бланк Методички'!N42='Бланк Методички'!$U$16,-2,IF('Бланк Методички'!N42='Бланк Методички'!$U$17,-3,IF('Бланк Методички'!N42='Бланк Методички'!$U$18,-4,))))))))))*-1</f>
        <v>0</v>
      </c>
      <c r="D22" s="19">
        <f>(IF('Бланк Методички'!N55='Бланк Методички'!$U$10,4,IF('Бланк Методички'!N55='Бланк Методички'!$U$11,3,IF('Бланк Методички'!N55='Бланк Методички'!$U$12,2,IF('Бланк Методички'!N55='Бланк Методички'!$U$13,1,IF('Бланк Методички'!N55='Бланк Методички'!$U$14,0,IF('Бланк Методички'!N55='Бланк Методички'!$U$15,-1,IF('Бланк Методички'!N55='Бланк Методички'!$U$16,-2,IF('Бланк Методички'!N55='Бланк Методички'!$U$17,-3,IF('Бланк Методички'!N55='Бланк Методички'!$U$18,-4,))))))))))*-1</f>
        <v>0</v>
      </c>
      <c r="E22" s="18">
        <f>IF('Бланк Методички'!N68='Бланк Методички'!$U$10,4,IF('Бланк Методички'!N68='Бланк Методички'!$U$11,3,IF('Бланк Методички'!N68='Бланк Методички'!$U$12,2,IF('Бланк Методички'!N68='Бланк Методички'!$U$13,1,IF('Бланк Методички'!N68='Бланк Методички'!$U$14,0,IF('Бланк Методички'!N68='Бланк Методички'!$U$15,-1,IF('Бланк Методички'!N68='Бланк Методички'!$U$16,-2,IF('Бланк Методички'!N68='Бланк Методички'!$U$17,-3,IF('Бланк Методички'!N68='Бланк Методички'!$U$18,-4,)))))))))</f>
        <v>0</v>
      </c>
      <c r="F22" s="19">
        <f>IF('Бланк Методички'!N81='Бланк Методички'!$U$10,4,IF('Бланк Методички'!N81='Бланк Методички'!$U$11,3,IF('Бланк Методички'!N81='Бланк Методички'!$U$12,2,IF('Бланк Методички'!N81='Бланк Методички'!$U$13,1,IF('Бланк Методички'!N81='Бланк Методички'!$U$14,0,IF('Бланк Методички'!N81='Бланк Методички'!$U$15,-1,IF('Бланк Методички'!N81='Бланк Методички'!$U$16,-2,IF('Бланк Методички'!N81='Бланк Методички'!$U$17,-3,IF('Бланк Методички'!N81='Бланк Методички'!$U$18,-4,)))))))))*-1</f>
        <v>0</v>
      </c>
      <c r="G22" s="19">
        <f>IF('Бланк Методички'!N94='Бланк Методички'!$U$10,4,IF('Бланк Методички'!N94='Бланк Методички'!$U$11,3,IF('Бланк Методички'!N94='Бланк Методички'!$U$12,2,IF('Бланк Методички'!N94='Бланк Методички'!$U$13,1,IF('Бланк Методички'!N94='Бланк Методички'!$U$14,0,IF('Бланк Методички'!N94='Бланк Методички'!$U$15,-1,IF('Бланк Методички'!N94='Бланк Методички'!$U$16,-2,IF('Бланк Методички'!N94='Бланк Методички'!$U$17,-3,IF('Бланк Методички'!N94='Бланк Методички'!$U$18,-4,)))))))))*-1</f>
        <v>0</v>
      </c>
    </row>
    <row r="23" spans="1:7" ht="15" customHeight="1" x14ac:dyDescent="0.25">
      <c r="A23" s="19">
        <f>(IF('Бланк Методички'!N17='Бланк Методички'!$U$10,4,IF('Бланк Методички'!N17='Бланк Методички'!$U$11,3,IF('Бланк Методички'!N17='Бланк Методички'!$U$12,2,IF('Бланк Методички'!N17='Бланк Методички'!$U$13,1,IF('Бланк Методички'!N17='Бланк Методички'!$U$14,0,IF('Бланк Методички'!N17='Бланк Методички'!$U$15,-1,IF('Бланк Методички'!N17='Бланк Методички'!$U$16,-2,IF('Бланк Методички'!N17='Бланк Методички'!$U$17,-3,IF('Бланк Методички'!N17='Бланк Методички'!$U$18,-4,))))))))))*-1</f>
        <v>0</v>
      </c>
      <c r="B23" s="19">
        <f>(IF('Бланк Методички'!N30='Бланк Методички'!$U$10,4,IF('Бланк Методички'!N30='Бланк Методички'!$U$11,3,IF('Бланк Методички'!N30='Бланк Методички'!$U$12,2,IF('Бланк Методички'!N30='Бланк Методички'!$U$13,1,IF('Бланк Методички'!N30='Бланк Методички'!$U$14,0,IF('Бланк Методички'!N30='Бланк Методички'!$U$15,-1,IF('Бланк Методички'!N30='Бланк Методички'!$U$16,-2,IF('Бланк Методички'!N30='Бланк Методички'!$U$17,-3,IF('Бланк Методички'!N30='Бланк Методички'!$U$18,-4,))))))))))*-1</f>
        <v>0</v>
      </c>
      <c r="C23" s="19">
        <f>(IF('Бланк Методички'!N43='Бланк Методички'!$U$10,4,IF('Бланк Методички'!N43='Бланк Методички'!$U$11,3,IF('Бланк Методички'!N43='Бланк Методички'!$U$12,2,IF('Бланк Методички'!N43='Бланк Методички'!$U$13,1,IF('Бланк Методички'!N43='Бланк Методички'!$U$14,0,IF('Бланк Методички'!N43='Бланк Методички'!$U$15,-1,IF('Бланк Методички'!N43='Бланк Методички'!$U$16,-2,IF('Бланк Методички'!N43='Бланк Методички'!$U$17,-3,IF('Бланк Методички'!N43='Бланк Методички'!$U$18,-4,))))))))))*-1</f>
        <v>0</v>
      </c>
      <c r="D23" s="18">
        <f>IF('Бланк Методички'!N56='Бланк Методички'!$U$10,4,IF('Бланк Методички'!N56='Бланк Методички'!$U$11,3,IF('Бланк Методички'!N56='Бланк Методички'!$U$12,2,IF('Бланк Методички'!N56='Бланк Методички'!$U$13,1,IF('Бланк Методички'!N56='Бланк Методички'!$U$14,0,IF('Бланк Методички'!N56='Бланк Методички'!$U$15,-1,IF('Бланк Методички'!N56='Бланк Методички'!$U$16,-2,IF('Бланк Методички'!N56='Бланк Методички'!$U$17,-3,IF('Бланк Методички'!N56='Бланк Методички'!$U$18,-4,)))))))))</f>
        <v>0</v>
      </c>
      <c r="E23" s="18">
        <f>IF('Бланк Методички'!N69='Бланк Методички'!$U$10,4,IF('Бланк Методички'!N69='Бланк Методички'!$U$11,3,IF('Бланк Методички'!N69='Бланк Методички'!$U$12,2,IF('Бланк Методички'!N69='Бланк Методички'!$U$13,1,IF('Бланк Методички'!N69='Бланк Методички'!$U$14,0,IF('Бланк Методички'!N69='Бланк Методички'!$U$15,-1,IF('Бланк Методички'!N69='Бланк Методички'!$U$16,-2,IF('Бланк Методички'!N69='Бланк Методички'!$U$17,-3,IF('Бланк Методички'!N69='Бланк Методички'!$U$18,-4,)))))))))</f>
        <v>0</v>
      </c>
      <c r="F23" s="18">
        <f>IF('Бланк Методички'!N82='Бланк Методички'!$U$10,4,IF('Бланк Методички'!N82='Бланк Методички'!$U$11,3,IF('Бланк Методички'!N82='Бланк Методички'!$U$12,2,IF('Бланк Методички'!N82='Бланк Методички'!$U$13,1,IF('Бланк Методички'!N82='Бланк Методички'!$U$14,0,IF('Бланк Методички'!N82='Бланк Методички'!$U$15,-1,IF('Бланк Методички'!N82='Бланк Методички'!$U$16,-2,IF('Бланк Методички'!N82='Бланк Методички'!$U$17,-3,IF('Бланк Методички'!N82='Бланк Методички'!$U$18,-4,)))))))))</f>
        <v>0</v>
      </c>
      <c r="G23" s="19">
        <f>IF('Бланк Методички'!N95='Бланк Методички'!$U$10,4,IF('Бланк Методички'!N95='Бланк Методички'!$U$11,3,IF('Бланк Методички'!N95='Бланк Методички'!$U$12,2,IF('Бланк Методички'!N95='Бланк Методички'!$U$13,1,IF('Бланк Методички'!N95='Бланк Методички'!$U$14,0,IF('Бланк Методички'!N95='Бланк Методички'!$U$15,-1,IF('Бланк Методички'!N95='Бланк Методички'!$U$16,-2,IF('Бланк Методички'!N95='Бланк Методички'!$U$17,-3,IF('Бланк Методички'!N95='Бланк Методички'!$U$18,-4,)))))))))*-1</f>
        <v>0</v>
      </c>
    </row>
    <row r="24" spans="1:7" ht="15" customHeight="1" x14ac:dyDescent="0.25">
      <c r="A24" s="19">
        <f>(IF('Бланк Методички'!N18='Бланк Методички'!$U$10,4,IF('Бланк Методички'!N18='Бланк Методички'!$U$11,3,IF('Бланк Методички'!N18='Бланк Методички'!$U$12,2,IF('Бланк Методички'!N18='Бланк Методички'!$U$13,1,IF('Бланк Методички'!N18='Бланк Методички'!$U$14,0,IF('Бланк Методички'!N18='Бланк Методички'!$U$15,-1,IF('Бланк Методички'!N18='Бланк Методички'!$U$16,-2,IF('Бланк Методички'!N18='Бланк Методички'!$U$17,-3,IF('Бланк Методички'!N18='Бланк Методички'!$U$18,-4,))))))))))*-1</f>
        <v>0</v>
      </c>
      <c r="B24" s="18">
        <f>IF('Бланк Методички'!N31='Бланк Методички'!$U$10,4,IF('Бланк Методички'!N31='Бланк Методички'!$U$11,3,IF('Бланк Методички'!N31='Бланк Методички'!$U$12,2,IF('Бланк Методички'!N31='Бланк Методички'!$U$13,1,IF('Бланк Методички'!N31='Бланк Методички'!$U$14,0,IF('Бланк Методички'!N31='Бланк Методички'!$U$15,-1,IF('Бланк Методички'!N31='Бланк Методички'!$U$16,-2,IF('Бланк Методички'!N31='Бланк Методички'!$U$17,-3,IF('Бланк Методички'!N31='Бланк Методички'!$U$18,-4,)))))))))</f>
        <v>0</v>
      </c>
      <c r="C24" s="18">
        <f>IF('Бланк Методички'!N44='Бланк Методички'!$U$10,4,IF('Бланк Методички'!N44='Бланк Методички'!$U$11,3,IF('Бланк Методички'!N44='Бланк Методички'!$U$12,2,IF('Бланк Методички'!N44='Бланк Методички'!$U$13,1,IF('Бланк Методички'!N44='Бланк Методички'!$U$14,0,IF('Бланк Методички'!N44='Бланк Методички'!$U$15,-1,IF('Бланк Методички'!N44='Бланк Методички'!$U$16,-2,IF('Бланк Методички'!N44='Бланк Методички'!$U$17,-3,IF('Бланк Методички'!N44='Бланк Методички'!$U$18,-4,)))))))))</f>
        <v>0</v>
      </c>
      <c r="D24" s="19">
        <f>(IF('Бланк Методички'!N57='Бланк Методички'!$U$10,4,IF('Бланк Методички'!N57='Бланк Методички'!$U$11,3,IF('Бланк Методички'!N57='Бланк Методички'!$U$12,2,IF('Бланк Методички'!N57='Бланк Методички'!$U$13,1,IF('Бланк Методички'!N57='Бланк Методички'!$U$14,0,IF('Бланк Методички'!N57='Бланк Методички'!$U$15,-1,IF('Бланк Методички'!N57='Бланк Методички'!$U$16,-2,IF('Бланк Методички'!N57='Бланк Методички'!$U$17,-3,IF('Бланк Методички'!N57='Бланк Методички'!$U$18,-4,))))))))))*-1</f>
        <v>0</v>
      </c>
      <c r="E24" s="18">
        <f>IF('Бланк Методички'!N70='Бланк Методички'!$U$10,4,IF('Бланк Методички'!N70='Бланк Методички'!$U$11,3,IF('Бланк Методички'!N70='Бланк Методички'!$U$12,2,IF('Бланк Методички'!N70='Бланк Методички'!$U$13,1,IF('Бланк Методички'!N70='Бланк Методички'!$U$14,0,IF('Бланк Методички'!N70='Бланк Методички'!$U$15,-1,IF('Бланк Методички'!N70='Бланк Методички'!$U$16,-2,IF('Бланк Методички'!N70='Бланк Методички'!$U$17,-3,IF('Бланк Методички'!N70='Бланк Методички'!$U$18,-4,)))))))))</f>
        <v>0</v>
      </c>
      <c r="F24" s="19">
        <f>IF('Бланк Методички'!N83='Бланк Методички'!$U$10,4,IF('Бланк Методички'!N83='Бланк Методички'!$U$11,3,IF('Бланк Методички'!N83='Бланк Методички'!$U$12,2,IF('Бланк Методички'!N83='Бланк Методички'!$U$13,1,IF('Бланк Методички'!N83='Бланк Методички'!$U$14,0,IF('Бланк Методички'!N83='Бланк Методички'!$U$15,-1,IF('Бланк Методички'!N83='Бланк Методички'!$U$16,-2,IF('Бланк Методички'!N83='Бланк Методички'!$U$17,-3,IF('Бланк Методички'!N83='Бланк Методички'!$U$18,-4,)))))))))*-1</f>
        <v>0</v>
      </c>
      <c r="G24" s="19">
        <f>IF('Бланк Методички'!N96='Бланк Методички'!$U$10,4,IF('Бланк Методички'!N96='Бланк Методички'!$U$11,3,IF('Бланк Методички'!N96='Бланк Методички'!$U$12,2,IF('Бланк Методички'!N96='Бланк Методички'!$U$13,1,IF('Бланк Методички'!N96='Бланк Методички'!$U$14,0,IF('Бланк Методички'!N96='Бланк Методички'!$U$15,-1,IF('Бланк Методички'!N96='Бланк Методички'!$U$16,-2,IF('Бланк Методички'!N96='Бланк Методички'!$U$17,-3,IF('Бланк Методички'!N96='Бланк Методички'!$U$18,-4,)))))))))*-1</f>
        <v>0</v>
      </c>
    </row>
    <row r="25" spans="1:7" ht="15" customHeight="1" x14ac:dyDescent="0.25">
      <c r="A25" s="18">
        <f>IF('Бланк Методички'!N19='Бланк Методички'!$U$10,4,IF('Бланк Методички'!N19='Бланк Методички'!$U$11,3,IF('Бланк Методички'!N19='Бланк Методички'!$U$12,2,IF('Бланк Методички'!N19='Бланк Методички'!$U$13,1,IF('Бланк Методички'!N19='Бланк Методички'!$U$14,0,IF('Бланк Методички'!N19='Бланк Методички'!$U$15,-1,IF('Бланк Методички'!N19='Бланк Методички'!$U$16,-2,IF('Бланк Методички'!N19='Бланк Методички'!$U$17,-3,IF('Бланк Методички'!N19='Бланк Методички'!$U$18,-4,)))))))))</f>
        <v>0</v>
      </c>
      <c r="B25" s="19">
        <f>(IF('Бланк Методички'!N32='Бланк Методички'!$U$10,4,IF('Бланк Методички'!N32='Бланк Методички'!$U$11,3,IF('Бланк Методички'!N32='Бланк Методички'!$U$12,2,IF('Бланк Методички'!N32='Бланк Методички'!$U$13,1,IF('Бланк Методички'!N32='Бланк Методички'!$U$14,0,IF('Бланк Методички'!N32='Бланк Методички'!$U$15,-1,IF('Бланк Методички'!N32='Бланк Методички'!$U$16,-2,IF('Бланк Методички'!N32='Бланк Методички'!$U$17,-3,IF('Бланк Методички'!N32='Бланк Методички'!$U$18,-4,))))))))))*-1</f>
        <v>0</v>
      </c>
      <c r="C25" s="19">
        <f>(IF('Бланк Методички'!N45='Бланк Методички'!$U$10,4,IF('Бланк Методички'!N45='Бланк Методички'!$U$11,3,IF('Бланк Методички'!N45='Бланк Методички'!$U$12,2,IF('Бланк Методички'!N45='Бланк Методички'!$U$13,1,IF('Бланк Методички'!N45='Бланк Методички'!$U$14,0,IF('Бланк Методички'!N45='Бланк Методички'!$U$15,-1,IF('Бланк Методички'!N45='Бланк Методички'!$U$16,-2,IF('Бланк Методички'!N45='Бланк Методички'!$U$17,-3,IF('Бланк Методички'!N45='Бланк Методички'!$U$18,-4,))))))))))*-1</f>
        <v>0</v>
      </c>
      <c r="D25" s="19">
        <f>(IF('Бланк Методички'!N58='Бланк Методички'!$U$10,4,IF('Бланк Методички'!N58='Бланк Методички'!$U$11,3,IF('Бланк Методички'!N58='Бланк Методички'!$U$12,2,IF('Бланк Методички'!N58='Бланк Методички'!$U$13,1,IF('Бланк Методички'!N58='Бланк Методички'!$U$14,0,IF('Бланк Методички'!N58='Бланк Методички'!$U$15,-1,IF('Бланк Методички'!N58='Бланк Методички'!$U$16,-2,IF('Бланк Методички'!N58='Бланк Методички'!$U$17,-3,IF('Бланк Методички'!N58='Бланк Методички'!$U$18,-4,))))))))))*-1</f>
        <v>0</v>
      </c>
      <c r="E25" s="19">
        <f>IF('Бланк Методички'!N71='Бланк Методички'!$U$10,4,IF('Бланк Методички'!N71='Бланк Методички'!$U$11,3,IF('Бланк Методички'!N71='Бланк Методички'!$U$12,2,IF('Бланк Методички'!N71='Бланк Методички'!$U$13,1,IF('Бланк Методички'!N71='Бланк Методички'!$U$14,0,IF('Бланк Методички'!N71='Бланк Методички'!$U$15,-1,IF('Бланк Методички'!N71='Бланк Методички'!$U$16,-2,IF('Бланк Методички'!N71='Бланк Методички'!$U$17,-3,IF('Бланк Методички'!N71='Бланк Методички'!$U$18,-4,)))))))))*-1</f>
        <v>0</v>
      </c>
      <c r="F25" s="19">
        <f>IF('Бланк Методички'!N84='Бланк Методички'!$U$10,4,IF('Бланк Методички'!N84='Бланк Методички'!$U$11,3,IF('Бланк Методички'!N84='Бланк Методички'!$U$12,2,IF('Бланк Методички'!N84='Бланк Методички'!$U$13,1,IF('Бланк Методички'!N84='Бланк Методички'!$U$14,0,IF('Бланк Методички'!N84='Бланк Методички'!$U$15,-1,IF('Бланк Методички'!N84='Бланк Методички'!$U$16,-2,IF('Бланк Методички'!N84='Бланк Методички'!$U$17,-3,IF('Бланк Методички'!N84='Бланк Методички'!$U$18,-4,)))))))))*-1</f>
        <v>0</v>
      </c>
      <c r="G25" s="19">
        <f>IF('Бланк Методички'!N97='Бланк Методички'!$U$10,4,IF('Бланк Методички'!N97='Бланк Методички'!$U$11,3,IF('Бланк Методички'!N97='Бланк Методички'!$U$12,2,IF('Бланк Методички'!N97='Бланк Методички'!$U$13,1,IF('Бланк Методички'!N97='Бланк Методички'!$U$14,0,IF('Бланк Методички'!N97='Бланк Методички'!$U$15,-1,IF('Бланк Методички'!N97='Бланк Методички'!$U$16,-2,IF('Бланк Методички'!N97='Бланк Методички'!$U$17,-3,IF('Бланк Методички'!N97='Бланк Методички'!$U$18,-4,)))))))))*-1</f>
        <v>0</v>
      </c>
    </row>
    <row r="26" spans="1:7" ht="15" customHeight="1" x14ac:dyDescent="0.25">
      <c r="A26" s="18">
        <f>IF('Бланк Методички'!N20='Бланк Методички'!$U$10,4,IF('Бланк Методички'!N20='Бланк Методички'!$U$11,3,IF('Бланк Методички'!N20='Бланк Методички'!$U$12,2,IF('Бланк Методички'!N20='Бланк Методички'!$U$13,1,IF('Бланк Методички'!N20='Бланк Методички'!$U$14,0,IF('Бланк Методички'!N20='Бланк Методички'!$U$15,-1,IF('Бланк Методички'!N20='Бланк Методички'!$U$16,-2,IF('Бланк Методички'!N20='Бланк Методички'!$U$17,-3,IF('Бланк Методички'!N20='Бланк Методички'!$U$18,-4,)))))))))</f>
        <v>0</v>
      </c>
      <c r="B26" s="19">
        <f>(IF('Бланк Методички'!N33='Бланк Методички'!$U$10,4,IF('Бланк Методички'!N33='Бланк Методички'!$U$11,3,IF('Бланк Методички'!N33='Бланк Методички'!$U$12,2,IF('Бланк Методички'!N33='Бланк Методички'!$U$13,1,IF('Бланк Методички'!N33='Бланк Методички'!$U$14,0,IF('Бланк Методички'!N33='Бланк Методички'!$U$15,-1,IF('Бланк Методички'!N33='Бланк Методички'!$U$16,-2,IF('Бланк Методички'!N33='Бланк Методички'!$U$17,-3,IF('Бланк Методички'!N33='Бланк Методички'!$U$18,-4,))))))))))*-1</f>
        <v>0</v>
      </c>
      <c r="C26" s="19">
        <f>(IF('Бланк Методички'!N46='Бланк Методички'!$U$10,4,IF('Бланк Методички'!N46='Бланк Методички'!$U$11,3,IF('Бланк Методички'!N46='Бланк Методички'!$U$12,2,IF('Бланк Методички'!N46='Бланк Методички'!$U$13,1,IF('Бланк Методички'!N46='Бланк Методички'!$U$14,0,IF('Бланк Методички'!N46='Бланк Методички'!$U$15,-1,IF('Бланк Методички'!N46='Бланк Методички'!$U$16,-2,IF('Бланк Методички'!N46='Бланк Методички'!$U$17,-3,IF('Бланк Методички'!N46='Бланк Методички'!$U$18,-4,))))))))))*-1</f>
        <v>0</v>
      </c>
      <c r="D26" s="18">
        <f>IF('Бланк Методички'!N59='Бланк Методички'!$U$10,4,IF('Бланк Методички'!N59='Бланк Методички'!$U$11,3,IF('Бланк Методички'!N59='Бланк Методички'!$U$12,2,IF('Бланк Методички'!N59='Бланк Методички'!$U$13,1,IF('Бланк Методички'!N59='Бланк Методички'!$U$14,0,IF('Бланк Методички'!N59='Бланк Методички'!$U$15,-1,IF('Бланк Методички'!N59='Бланк Методички'!$U$16,-2,IF('Бланк Методички'!N59='Бланк Методички'!$U$17,-3,IF('Бланк Методички'!N59='Бланк Методички'!$U$18,-4,)))))))))</f>
        <v>0</v>
      </c>
      <c r="E26" s="18">
        <f>IF('Бланк Методички'!N72='Бланк Методички'!$U$10,4,IF('Бланк Методички'!N72='Бланк Методички'!$U$11,3,IF('Бланк Методички'!N72='Бланк Методички'!$U$12,2,IF('Бланк Методички'!N72='Бланк Методички'!$U$13,1,IF('Бланк Методички'!N72='Бланк Методички'!$U$14,0,IF('Бланк Методички'!N72='Бланк Методички'!$U$15,-1,IF('Бланк Методички'!N72='Бланк Методички'!$U$16,-2,IF('Бланк Методички'!N72='Бланк Методички'!$U$17,-3,IF('Бланк Методички'!N72='Бланк Методички'!$U$18,-4,)))))))))</f>
        <v>0</v>
      </c>
      <c r="F26" s="19">
        <f>IF('Бланк Методички'!N85='Бланк Методички'!$U$10,4,IF('Бланк Методички'!N85='Бланк Методички'!$U$11,3,IF('Бланк Методички'!N85='Бланк Методички'!$U$12,2,IF('Бланк Методички'!N85='Бланк Методички'!$U$13,1,IF('Бланк Методички'!N85='Бланк Методички'!$U$14,0,IF('Бланк Методички'!N85='Бланк Методички'!$U$15,-1,IF('Бланк Методички'!N85='Бланк Методички'!$U$16,-2,IF('Бланк Методички'!N85='Бланк Методички'!$U$17,-3,IF('Бланк Методички'!N85='Бланк Методички'!$U$18,-4,)))))))))*-1</f>
        <v>0</v>
      </c>
      <c r="G26" s="19">
        <f>IF('Бланк Методички'!N98='Бланк Методички'!$U$10,4,IF('Бланк Методички'!N98='Бланк Методички'!$U$11,3,IF('Бланк Методички'!N98='Бланк Методички'!$U$12,2,IF('Бланк Методички'!N98='Бланк Методички'!$U$13,1,IF('Бланк Методички'!N98='Бланк Методички'!$U$14,0,IF('Бланк Методички'!N98='Бланк Методички'!$U$15,-1,IF('Бланк Методички'!N98='Бланк Методички'!$U$16,-2,IF('Бланк Методички'!N98='Бланк Методички'!$U$17,-3,IF('Бланк Методички'!N98='Бланк Методички'!$U$18,-4,)))))))))*-1</f>
        <v>0</v>
      </c>
    </row>
    <row r="27" spans="1:7" ht="15" customHeight="1" x14ac:dyDescent="0.25">
      <c r="A27" s="19">
        <f>(IF('Бланк Методички'!N21='Бланк Методички'!$U$10,4,IF('Бланк Методички'!N21='Бланк Методички'!$U$11,3,IF('Бланк Методички'!N21='Бланк Методички'!$U$12,2,IF('Бланк Методички'!N21='Бланк Методички'!$U$13,1,IF('Бланк Методички'!N21='Бланк Методички'!$U$14,0,IF('Бланк Методички'!N21='Бланк Методички'!$U$15,-1,IF('Бланк Методички'!N21='Бланк Методички'!$U$16,-2,IF('Бланк Методички'!N21='Бланк Методички'!$U$17,-3,IF('Бланк Методички'!N21='Бланк Методички'!$U$18,-4,))))))))))*-1</f>
        <v>0</v>
      </c>
      <c r="B27" s="19">
        <f>(IF('Бланк Методички'!N34='Бланк Методички'!$U$10,4,IF('Бланк Методички'!N34='Бланк Методички'!$U$11,3,IF('Бланк Методички'!N34='Бланк Методички'!$U$12,2,IF('Бланк Методички'!N34='Бланк Методички'!$U$13,1,IF('Бланк Методички'!N34='Бланк Методички'!$U$14,0,IF('Бланк Методички'!N34='Бланк Методички'!$U$15,-1,IF('Бланк Методички'!N34='Бланк Методички'!$U$16,-2,IF('Бланк Методички'!N34='Бланк Методички'!$U$17,-3,IF('Бланк Методички'!N34='Бланк Методички'!$U$18,-4,))))))))))*-1</f>
        <v>0</v>
      </c>
      <c r="C27" s="19">
        <f>(IF('Бланк Методички'!N47='Бланк Методички'!$U$10,4,IF('Бланк Методички'!N47='Бланк Методички'!$U$11,3,IF('Бланк Методички'!N47='Бланк Методички'!$U$12,2,IF('Бланк Методички'!N47='Бланк Методички'!$U$13,1,IF('Бланк Методички'!N47='Бланк Методички'!$U$14,0,IF('Бланк Методички'!N47='Бланк Методички'!$U$15,-1,IF('Бланк Методички'!N47='Бланк Методички'!$U$16,-2,IF('Бланк Методички'!N47='Бланк Методички'!$U$17,-3,IF('Бланк Методички'!N47='Бланк Методички'!$U$18,-4,))))))))))*-1</f>
        <v>0</v>
      </c>
      <c r="D27" s="19">
        <f>(IF('Бланк Методички'!N60='Бланк Методички'!$U$10,4,IF('Бланк Методички'!N60='Бланк Методички'!$U$11,3,IF('Бланк Методички'!N60='Бланк Методички'!$U$12,2,IF('Бланк Методички'!N60='Бланк Методички'!$U$13,1,IF('Бланк Методички'!N60='Бланк Методички'!$U$14,0,IF('Бланк Методички'!N60='Бланк Методички'!$U$15,-1,IF('Бланк Методички'!N60='Бланк Методички'!$U$16,-2,IF('Бланк Методички'!N60='Бланк Методички'!$U$17,-3,IF('Бланк Методички'!N60='Бланк Методички'!$U$18,-4,))))))))))*-1</f>
        <v>0</v>
      </c>
      <c r="E27" s="19">
        <f>IF('Бланк Методички'!N73='Бланк Методички'!$U$10,4,IF('Бланк Методички'!N73='Бланк Методички'!$U$11,3,IF('Бланк Методички'!N73='Бланк Методички'!$U$12,2,IF('Бланк Методички'!N73='Бланк Методички'!$U$13,1,IF('Бланк Методички'!N73='Бланк Методички'!$U$14,0,IF('Бланк Методички'!N73='Бланк Методички'!$U$15,-1,IF('Бланк Методички'!N73='Бланк Методички'!$U$16,-2,IF('Бланк Методички'!N73='Бланк Методички'!$U$17,-3,IF('Бланк Методички'!N73='Бланк Методички'!$U$18,-4,)))))))))*-1</f>
        <v>0</v>
      </c>
      <c r="F27" s="18">
        <f>IF('Бланк Методички'!N86='Бланк Методички'!$U$10,4,IF('Бланк Методички'!N86='Бланк Методички'!$U$11,3,IF('Бланк Методички'!N86='Бланк Методички'!$U$12,2,IF('Бланк Методички'!N86='Бланк Методички'!$U$13,1,IF('Бланк Методички'!N86='Бланк Методички'!$U$14,0,IF('Бланк Методички'!N86='Бланк Методички'!$U$15,-1,IF('Бланк Методички'!N86='Бланк Методички'!$U$16,-2,IF('Бланк Методички'!N86='Бланк Методички'!$U$17,-3,IF('Бланк Методички'!N86='Бланк Методички'!$U$18,-4,)))))))))</f>
        <v>0</v>
      </c>
      <c r="G27" s="19">
        <f>IF('Бланк Методички'!N99='Бланк Методички'!$U$10,4,IF('Бланк Методички'!N99='Бланк Методички'!$U$11,3,IF('Бланк Методички'!N99='Бланк Методички'!$U$12,2,IF('Бланк Методички'!N99='Бланк Методички'!$U$13,1,IF('Бланк Методички'!N99='Бланк Методички'!$U$14,0,IF('Бланк Методички'!N99='Бланк Методички'!$U$15,-1,IF('Бланк Методички'!N99='Бланк Методички'!$U$16,-2,IF('Бланк Методички'!N99='Бланк Методички'!$U$17,-3,IF('Бланк Методички'!N99='Бланк Методички'!$U$18,-4,)))))))))*-1</f>
        <v>0</v>
      </c>
    </row>
    <row r="28" spans="1:7" ht="15" customHeight="1" x14ac:dyDescent="0.25">
      <c r="A28" s="18">
        <f>IF('Бланк Методички'!N22='Бланк Методички'!$U$10,4,IF('Бланк Методички'!N22='Бланк Методички'!$U$11,3,IF('Бланк Методички'!N22='Бланк Методички'!$U$12,2,IF('Бланк Методички'!N22='Бланк Методички'!$U$13,1,IF('Бланк Методички'!N22='Бланк Методички'!$U$14,0,IF('Бланк Методички'!N22='Бланк Методички'!$U$15,-1,IF('Бланк Методички'!N22='Бланк Методички'!$U$16,-2,IF('Бланк Методички'!N22='Бланк Методички'!$U$17,-3,IF('Бланк Методички'!N22='Бланк Методички'!$U$18,-4,)))))))))</f>
        <v>0</v>
      </c>
      <c r="B28" s="18">
        <f>IF('Бланк Методички'!N35='Бланк Методички'!$U$10,4,IF('Бланк Методички'!N35='Бланк Методички'!$U$11,3,IF('Бланк Методички'!N35='Бланк Методички'!$U$12,2,IF('Бланк Методички'!N35='Бланк Методички'!$U$13,1,IF('Бланк Методички'!N35='Бланк Методички'!$U$14,0,IF('Бланк Методички'!N35='Бланк Методички'!$U$15,-1,IF('Бланк Методички'!N35='Бланк Методички'!$U$16,-2,IF('Бланк Методички'!N35='Бланк Методички'!$U$17,-3,IF('Бланк Методички'!N35='Бланк Методички'!$U$18,-4,)))))))))</f>
        <v>0</v>
      </c>
      <c r="C28" s="18">
        <f>IF('Бланк Методички'!N48='Бланк Методички'!$U$10,4,IF('Бланк Методички'!N48='Бланк Методички'!$U$11,3,IF('Бланк Методички'!N48='Бланк Методички'!$U$12,2,IF('Бланк Методички'!N48='Бланк Методички'!$U$13,1,IF('Бланк Методички'!N48='Бланк Методички'!$U$14,0,IF('Бланк Методички'!N48='Бланк Методички'!$U$15,-1,IF('Бланк Методички'!N48='Бланк Методички'!$U$16,-2,IF('Бланк Методички'!N48='Бланк Методички'!$U$17,-3,IF('Бланк Методички'!N48='Бланк Методички'!$U$18,-4,)))))))))</f>
        <v>0</v>
      </c>
      <c r="D28" s="18">
        <f>IF('Бланк Методички'!N61='Бланк Методички'!$U$10,4,IF('Бланк Методички'!N61='Бланк Методички'!$U$11,3,IF('Бланк Методички'!N61='Бланк Методички'!$U$12,2,IF('Бланк Методички'!N61='Бланк Методички'!$U$13,1,IF('Бланк Методички'!N61='Бланк Методички'!$U$14,0,IF('Бланк Методички'!N61='Бланк Методички'!$U$15,-1,IF('Бланк Методички'!N61='Бланк Методички'!$U$16,-2,IF('Бланк Методички'!N61='Бланк Методички'!$U$17,-3,IF('Бланк Методички'!N61='Бланк Методички'!$U$18,-4,)))))))))</f>
        <v>0</v>
      </c>
      <c r="E28" s="19">
        <f>IF('Бланк Методички'!N74='Бланк Методички'!$U$10,4,IF('Бланк Методички'!N74='Бланк Методички'!$U$11,3,IF('Бланк Методички'!N74='Бланк Методички'!$U$12,2,IF('Бланк Методички'!N74='Бланк Методички'!$U$13,1,IF('Бланк Методички'!N74='Бланк Методички'!$U$14,0,IF('Бланк Методички'!N74='Бланк Методички'!$U$15,-1,IF('Бланк Методички'!N74='Бланк Методички'!$U$16,-2,IF('Бланк Методички'!N74='Бланк Методички'!$U$17,-3,IF('Бланк Методички'!N74='Бланк Методички'!$U$18,-4,)))))))))*-1</f>
        <v>0</v>
      </c>
      <c r="F28" s="19">
        <f>IF('Бланк Методички'!N87='Бланк Методички'!$U$10,4,IF('Бланк Методички'!N87='Бланк Методички'!$U$11,3,IF('Бланк Методички'!N87='Бланк Методички'!$U$12,2,IF('Бланк Методички'!N87='Бланк Методички'!$U$13,1,IF('Бланк Методички'!N87='Бланк Методички'!$U$14,0,IF('Бланк Методички'!N87='Бланк Методички'!$U$15,-1,IF('Бланк Методички'!N87='Бланк Методички'!$U$16,-2,IF('Бланк Методички'!N87='Бланк Методички'!$U$17,-3,IF('Бланк Методички'!N87='Бланк Методички'!$U$18,-4,)))))))))*-1</f>
        <v>0</v>
      </c>
      <c r="G28" s="18">
        <f>IF('Бланк Методички'!N100='Бланк Методички'!$U$10,4,IF('Бланк Методички'!N100='Бланк Методички'!$U$11,3,IF('Бланк Методички'!N100='Бланк Методички'!$U$12,2,IF('Бланк Методички'!N100='Бланк Методички'!$U$13,1,IF('Бланк Методички'!N100='Бланк Методички'!$U$14,0,IF('Бланк Методички'!N100='Бланк Методички'!$U$15,-1,IF('Бланк Методички'!N100='Бланк Методички'!$U$16,-2,IF('Бланк Методички'!N100='Бланк Методички'!$U$17,-3,IF('Бланк Методички'!N100='Бланк Методички'!$U$18,-4,)))))))))</f>
        <v>0</v>
      </c>
    </row>
    <row r="29" spans="1:7" ht="15" customHeight="1" x14ac:dyDescent="0.25"/>
    <row r="30" spans="1:7" ht="15" customHeight="1" x14ac:dyDescent="0.25"/>
    <row r="31" spans="1:7" ht="15" customHeight="1" x14ac:dyDescent="0.25"/>
    <row r="32" spans="1:7" ht="15" customHeight="1" x14ac:dyDescent="0.25"/>
    <row r="33" ht="15" customHeight="1" x14ac:dyDescent="0.25"/>
    <row r="34" ht="15" customHeight="1" x14ac:dyDescent="0.25"/>
    <row r="35" ht="15" customHeight="1" x14ac:dyDescent="0.25"/>
  </sheetData>
  <mergeCells count="14">
    <mergeCell ref="A1:G1"/>
    <mergeCell ref="O2:Q2"/>
    <mergeCell ref="O3:Q3"/>
    <mergeCell ref="O4:Q4"/>
    <mergeCell ref="O5:Q5"/>
    <mergeCell ref="O11:Q11"/>
    <mergeCell ref="O12:Q12"/>
    <mergeCell ref="O13:Q13"/>
    <mergeCell ref="O14:Q14"/>
    <mergeCell ref="O6:Q6"/>
    <mergeCell ref="O7:Q7"/>
    <mergeCell ref="O8:Q8"/>
    <mergeCell ref="O9:Q9"/>
    <mergeCell ref="O10:Q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4">
    <tabColor rgb="FF00B0F0"/>
  </sheetPr>
  <dimension ref="A1:N80"/>
  <sheetViews>
    <sheetView zoomScale="115" zoomScaleNormal="115" workbookViewId="0">
      <selection activeCell="G40" sqref="G40:J40"/>
    </sheetView>
  </sheetViews>
  <sheetFormatPr defaultRowHeight="15" x14ac:dyDescent="0.25"/>
  <cols>
    <col min="1" max="1" width="11" customWidth="1"/>
    <col min="9" max="9" width="12.28515625" customWidth="1"/>
  </cols>
  <sheetData>
    <row r="1" spans="1:14" ht="44.25" customHeight="1" x14ac:dyDescent="0.25">
      <c r="A1" s="47" t="s">
        <v>10</v>
      </c>
      <c r="B1" s="47"/>
      <c r="C1" s="47"/>
      <c r="D1" s="47"/>
      <c r="E1" s="47"/>
      <c r="F1" s="47"/>
      <c r="G1" s="47"/>
      <c r="H1" s="47"/>
      <c r="I1" s="47"/>
      <c r="J1" s="47"/>
    </row>
    <row r="2" spans="1:14" ht="15" customHeight="1" x14ac:dyDescent="0.25">
      <c r="A2" s="7"/>
      <c r="B2" s="7"/>
      <c r="C2" s="7"/>
      <c r="D2" s="7"/>
      <c r="E2" s="7"/>
      <c r="F2" s="7"/>
      <c r="G2" s="7"/>
      <c r="H2" s="7"/>
      <c r="I2" s="7"/>
    </row>
    <row r="3" spans="1:14" ht="18" customHeight="1" x14ac:dyDescent="0.25">
      <c r="A3" s="24" t="s">
        <v>3</v>
      </c>
      <c r="B3" s="48" t="str">
        <f>PROPER('Бланк Методички'!D2)</f>
        <v/>
      </c>
      <c r="C3" s="48"/>
      <c r="D3" s="48"/>
      <c r="E3" s="48"/>
      <c r="F3" s="48"/>
      <c r="G3" s="48"/>
      <c r="H3" s="24" t="s">
        <v>2</v>
      </c>
      <c r="I3" s="49">
        <f>'Бланк Методички'!M2</f>
        <v>0</v>
      </c>
      <c r="J3" s="49"/>
      <c r="K3" s="6"/>
      <c r="L3" s="6"/>
      <c r="M3" s="3"/>
      <c r="N3" s="3"/>
    </row>
    <row r="4" spans="1:14" ht="18" customHeight="1" x14ac:dyDescent="0.25">
      <c r="A4" s="24" t="s">
        <v>1</v>
      </c>
      <c r="B4" s="48" t="str">
        <f>CONCATENATE('Бланк Методички'!D3, " лет")</f>
        <v xml:space="preserve"> лет</v>
      </c>
      <c r="C4" s="48"/>
      <c r="D4" s="48"/>
      <c r="E4" s="48"/>
      <c r="F4" s="48"/>
      <c r="G4" s="48"/>
      <c r="H4" s="24" t="s">
        <v>4</v>
      </c>
      <c r="I4" s="50">
        <f ca="1">TODAY()</f>
        <v>45656</v>
      </c>
      <c r="J4" s="48"/>
      <c r="K4" s="3"/>
      <c r="L4" s="4"/>
      <c r="M4" s="4"/>
      <c r="N4" s="4"/>
    </row>
    <row r="5" spans="1:14" ht="15" customHeight="1" x14ac:dyDescent="0.3">
      <c r="A5" s="8"/>
      <c r="B5" s="8"/>
      <c r="C5" s="8"/>
      <c r="D5" s="8"/>
      <c r="E5" s="8"/>
      <c r="F5" s="8"/>
      <c r="G5" s="8"/>
      <c r="H5" s="8"/>
      <c r="I5" s="8"/>
      <c r="J5" s="5"/>
    </row>
    <row r="6" spans="1:14" ht="20.100000000000001" customHeight="1" x14ac:dyDescent="0.25">
      <c r="A6" s="46" t="str">
        <f>IF('Обработка результатов'!N15=0,"Введите ответы",CONCATENATE("Отношение к семье: ",'Обработка результатов'!N2," (",'Обработка результатов'!O2," )"))</f>
        <v>Введите ответы</v>
      </c>
      <c r="B6" s="46"/>
      <c r="C6" s="46"/>
      <c r="D6" s="46"/>
      <c r="E6" s="46"/>
      <c r="F6" s="46"/>
      <c r="G6" s="46"/>
      <c r="H6" s="46"/>
      <c r="I6" s="46"/>
      <c r="J6" s="46"/>
    </row>
    <row r="7" spans="1:14" ht="20.100000000000001" customHeight="1" x14ac:dyDescent="0.25">
      <c r="A7" s="52" t="str">
        <f>IF('Обработка результатов'!N15=0,"Введите ответы",CONCATENATE("Отношение к Отечеству: ",'Обработка результатов'!N3," (",'Обработка результатов'!O3," )"))</f>
        <v>Введите ответы</v>
      </c>
      <c r="B7" s="52"/>
      <c r="C7" s="52"/>
      <c r="D7" s="52"/>
      <c r="E7" s="52"/>
      <c r="F7" s="52"/>
      <c r="G7" s="52"/>
      <c r="H7" s="52"/>
      <c r="I7" s="52"/>
      <c r="J7" s="52"/>
    </row>
    <row r="8" spans="1:14" ht="20.100000000000001" customHeight="1" x14ac:dyDescent="0.25">
      <c r="A8" s="52" t="str">
        <f>IF('Обработка результатов'!N15=0,"Введите ответы",CONCATENATE("Отношение к Земле (природе): ",'Обработка результатов'!N4," (",'Обработка результатов'!O4," )"))</f>
        <v>Введите ответы</v>
      </c>
      <c r="B8" s="52"/>
      <c r="C8" s="52"/>
      <c r="D8" s="52"/>
      <c r="E8" s="52"/>
      <c r="F8" s="52"/>
      <c r="G8" s="52"/>
      <c r="H8" s="52"/>
      <c r="I8" s="52"/>
      <c r="J8" s="52"/>
    </row>
    <row r="9" spans="1:14" ht="20.100000000000001" customHeight="1" x14ac:dyDescent="0.25">
      <c r="A9" s="52" t="str">
        <f>IF('Обработка результатов'!N15=0,"Введите ответы",CONCATENATE("Отношение к миру: ",'Обработка результатов'!N5," (",'Обработка результатов'!O5," )"))</f>
        <v>Введите ответы</v>
      </c>
      <c r="B9" s="52"/>
      <c r="C9" s="52"/>
      <c r="D9" s="52"/>
      <c r="E9" s="52"/>
      <c r="F9" s="52"/>
      <c r="G9" s="52"/>
      <c r="H9" s="52"/>
      <c r="I9" s="52"/>
      <c r="J9" s="52"/>
      <c r="K9" s="2"/>
    </row>
    <row r="10" spans="1:14" ht="20.100000000000001" customHeight="1" x14ac:dyDescent="0.25">
      <c r="A10" s="52" t="str">
        <f>IF('Обработка результатов'!N15=0,"Введите ответы",CONCATENATE("Отношение к труду: ",'Обработка результатов'!N6," (",'Обработка результатов'!O6," )"))</f>
        <v>Введите ответы</v>
      </c>
      <c r="B10" s="52"/>
      <c r="C10" s="52"/>
      <c r="D10" s="52"/>
      <c r="E10" s="52"/>
      <c r="F10" s="52"/>
      <c r="G10" s="52"/>
      <c r="H10" s="52"/>
      <c r="I10" s="52"/>
      <c r="J10" s="52"/>
    </row>
    <row r="11" spans="1:14" ht="20.100000000000001" customHeight="1" x14ac:dyDescent="0.25">
      <c r="A11" s="52" t="str">
        <f>IF('Обработка результатов'!N15=0,"Введите ответы",CONCATENATE("Отношение к культуре: ",'Обработка результатов'!N7," (",'Обработка результатов'!O7," )"))</f>
        <v>Введите ответы</v>
      </c>
      <c r="B11" s="52"/>
      <c r="C11" s="52"/>
      <c r="D11" s="52"/>
      <c r="E11" s="52"/>
      <c r="F11" s="52"/>
      <c r="G11" s="52"/>
      <c r="H11" s="52"/>
      <c r="I11" s="52"/>
      <c r="J11" s="52"/>
    </row>
    <row r="12" spans="1:14" ht="20.100000000000001" customHeight="1" x14ac:dyDescent="0.25">
      <c r="A12" s="52" t="str">
        <f>IF('Обработка результатов'!N15=0,"Введите ответы",CONCATENATE("Отношение к знаниям: ",'Обработка результатов'!N8," (",'Обработка результатов'!O8," )"))</f>
        <v>Введите ответы</v>
      </c>
      <c r="B12" s="52"/>
      <c r="C12" s="52"/>
      <c r="D12" s="52"/>
      <c r="E12" s="52"/>
      <c r="F12" s="52"/>
      <c r="G12" s="52"/>
      <c r="H12" s="52"/>
      <c r="I12" s="52"/>
      <c r="J12" s="52"/>
    </row>
    <row r="13" spans="1:14" ht="20.100000000000001" customHeight="1" x14ac:dyDescent="0.25">
      <c r="A13" s="52" t="str">
        <f>IF('Обработка результатов'!N15=0,"Введите ответы",CONCATENATE("Отношение подростка к человеку как таковому: ",'Обработка результатов'!N9," (",'Обработка результатов'!O9," )"))</f>
        <v>Введите ответы</v>
      </c>
      <c r="B13" s="52"/>
      <c r="C13" s="52"/>
      <c r="D13" s="52"/>
      <c r="E13" s="52"/>
      <c r="F13" s="52"/>
      <c r="G13" s="52"/>
      <c r="H13" s="52"/>
      <c r="I13" s="52"/>
      <c r="J13" s="52"/>
    </row>
    <row r="14" spans="1:14" ht="20.100000000000001" customHeight="1" x14ac:dyDescent="0.25">
      <c r="A14" s="52" t="str">
        <f>IF('Обработка результатов'!N15=0,"Введите ответы",CONCATENATE("Отношение подростка к человеку как другому: ",'Обработка результатов'!N10," (",'Обработка результатов'!O10," )"))</f>
        <v>Введите ответы</v>
      </c>
      <c r="B14" s="52"/>
      <c r="C14" s="52"/>
      <c r="D14" s="52"/>
      <c r="E14" s="52"/>
      <c r="F14" s="52"/>
      <c r="G14" s="52"/>
      <c r="H14" s="52"/>
      <c r="I14" s="52"/>
      <c r="J14" s="52"/>
    </row>
    <row r="15" spans="1:14" ht="20.100000000000001" customHeight="1" x14ac:dyDescent="0.25">
      <c r="A15" s="52" t="str">
        <f>IF('Обработка результатов'!N15=0,"Введите ответы",CONCATENATE("Отношение подростка к человеку как Иному: ",'Обработка результатов'!N11," (",'Обработка результатов'!O11," )"))</f>
        <v>Введите ответы</v>
      </c>
      <c r="B15" s="52"/>
      <c r="C15" s="52"/>
      <c r="D15" s="52"/>
      <c r="E15" s="52"/>
      <c r="F15" s="52"/>
      <c r="G15" s="52"/>
      <c r="H15" s="52"/>
      <c r="I15" s="52"/>
      <c r="J15" s="52"/>
    </row>
    <row r="16" spans="1:14" ht="20.100000000000001" customHeight="1" x14ac:dyDescent="0.25">
      <c r="A16" s="52" t="str">
        <f>IF('Обработка результатов'!N15=0,"Введите ответы",CONCATENATE("Отношение подростка к человеку как Иному: ",'Обработка результатов'!N12," (",'Обработка результатов'!O12," )"))</f>
        <v>Введите ответы</v>
      </c>
      <c r="B16" s="52"/>
      <c r="C16" s="52"/>
      <c r="D16" s="52"/>
      <c r="E16" s="52"/>
      <c r="F16" s="52"/>
      <c r="G16" s="52"/>
      <c r="H16" s="52"/>
      <c r="I16" s="52"/>
      <c r="J16" s="52"/>
    </row>
    <row r="17" spans="1:10" ht="20.100000000000001" customHeight="1" x14ac:dyDescent="0.25">
      <c r="A17" s="52" t="str">
        <f>IF('Обработка результатов'!N15=0,"Введите ответы",CONCATENATE("Отношение подростка к своему душевному Я: ",'Обработка результатов'!N13," (",'Обработка результатов'!O13," )"))</f>
        <v>Введите ответы</v>
      </c>
      <c r="B17" s="52"/>
      <c r="C17" s="52"/>
      <c r="D17" s="52"/>
      <c r="E17" s="52"/>
      <c r="F17" s="52"/>
      <c r="G17" s="52"/>
      <c r="H17" s="52"/>
      <c r="I17" s="52"/>
      <c r="J17" s="52"/>
    </row>
    <row r="18" spans="1:10" ht="20.100000000000001" customHeight="1" x14ac:dyDescent="0.25">
      <c r="A18" s="52" t="str">
        <f>IF('Обработка результатов'!N15=0,"Введите ответы",CONCATENATE("Отношение подростка к своему духовному Я: ",'Обработка результатов'!N14," (",'Обработка результатов'!O14," )"))</f>
        <v>Введите ответы</v>
      </c>
      <c r="B18" s="52"/>
      <c r="C18" s="52"/>
      <c r="D18" s="52"/>
      <c r="E18" s="52"/>
      <c r="F18" s="52"/>
      <c r="G18" s="52"/>
      <c r="H18" s="52"/>
      <c r="I18" s="52"/>
      <c r="J18" s="52"/>
    </row>
    <row r="19" spans="1:10" ht="18" customHeight="1" x14ac:dyDescent="0.25">
      <c r="A19" s="25"/>
      <c r="B19" s="25"/>
      <c r="C19" s="25"/>
      <c r="D19" s="25"/>
      <c r="E19" s="25"/>
      <c r="F19" s="25"/>
      <c r="G19" s="25"/>
      <c r="H19" s="25"/>
      <c r="I19" s="25"/>
      <c r="J19" s="25"/>
    </row>
    <row r="20" spans="1:10" ht="18" customHeight="1" x14ac:dyDescent="0.25">
      <c r="A20" s="28"/>
      <c r="B20" s="28"/>
      <c r="C20" s="28"/>
      <c r="D20" s="28"/>
      <c r="E20" s="28"/>
      <c r="F20" s="28"/>
      <c r="G20" s="28"/>
      <c r="H20" s="28"/>
      <c r="I20" s="28"/>
      <c r="J20" s="28"/>
    </row>
    <row r="21" spans="1:10" ht="18" customHeight="1" x14ac:dyDescent="0.25">
      <c r="A21" s="29"/>
      <c r="B21" s="29"/>
      <c r="C21" s="29"/>
      <c r="D21" s="29"/>
      <c r="E21" s="29"/>
      <c r="F21" s="29"/>
      <c r="G21" s="29"/>
      <c r="H21" s="29"/>
      <c r="I21" s="29"/>
      <c r="J21" s="29"/>
    </row>
    <row r="22" spans="1:10" ht="18" customHeight="1" x14ac:dyDescent="0.25">
      <c r="A22" s="28"/>
      <c r="B22" s="28"/>
      <c r="C22" s="28"/>
      <c r="D22" s="28"/>
      <c r="E22" s="28"/>
      <c r="F22" s="28"/>
      <c r="G22" s="28"/>
      <c r="H22" s="28"/>
      <c r="I22" s="28"/>
      <c r="J22" s="28"/>
    </row>
    <row r="23" spans="1:10" ht="18" customHeight="1" x14ac:dyDescent="0.25">
      <c r="A23" s="29"/>
      <c r="B23" s="29"/>
      <c r="C23" s="29"/>
      <c r="D23" s="29"/>
      <c r="E23" s="29"/>
      <c r="F23" s="29"/>
      <c r="G23" s="29"/>
      <c r="H23" s="29"/>
      <c r="I23" s="29"/>
      <c r="J23" s="29"/>
    </row>
    <row r="24" spans="1:10" ht="18" customHeight="1" x14ac:dyDescent="0.25">
      <c r="A24" s="28"/>
      <c r="B24" s="28"/>
      <c r="C24" s="28"/>
      <c r="D24" s="28"/>
      <c r="E24" s="28"/>
      <c r="F24" s="28"/>
      <c r="G24" s="28"/>
      <c r="H24" s="28"/>
      <c r="I24" s="28"/>
      <c r="J24" s="28"/>
    </row>
    <row r="25" spans="1:10" ht="18" customHeight="1" x14ac:dyDescent="0.25">
      <c r="A25" s="29"/>
      <c r="B25" s="29"/>
      <c r="C25" s="29"/>
      <c r="D25" s="29"/>
      <c r="E25" s="29"/>
      <c r="F25" s="29"/>
      <c r="G25" s="29"/>
      <c r="H25" s="29"/>
      <c r="I25" s="29"/>
      <c r="J25" s="29"/>
    </row>
    <row r="26" spans="1:10" ht="18" customHeight="1" x14ac:dyDescent="0.25">
      <c r="A26" s="28"/>
      <c r="B26" s="28"/>
      <c r="C26" s="28"/>
      <c r="D26" s="28"/>
      <c r="E26" s="28"/>
      <c r="F26" s="28"/>
      <c r="G26" s="28"/>
      <c r="H26" s="28"/>
      <c r="I26" s="28"/>
      <c r="J26" s="28"/>
    </row>
    <row r="27" spans="1:10" ht="18" customHeight="1" x14ac:dyDescent="0.25">
      <c r="A27" s="29"/>
      <c r="B27" s="29"/>
      <c r="C27" s="29"/>
      <c r="D27" s="29"/>
      <c r="E27" s="29"/>
      <c r="F27" s="29"/>
      <c r="G27" s="29"/>
      <c r="H27" s="29"/>
      <c r="I27" s="29"/>
      <c r="J27" s="29"/>
    </row>
    <row r="28" spans="1:10" ht="18" customHeight="1" x14ac:dyDescent="0.25">
      <c r="A28" s="28"/>
      <c r="B28" s="28"/>
      <c r="C28" s="28"/>
      <c r="D28" s="28"/>
      <c r="E28" s="28"/>
      <c r="F28" s="28"/>
      <c r="G28" s="28"/>
      <c r="H28" s="28"/>
      <c r="I28" s="28"/>
      <c r="J28" s="28"/>
    </row>
    <row r="29" spans="1:10" ht="18" customHeight="1" x14ac:dyDescent="0.25">
      <c r="A29" s="29"/>
      <c r="B29" s="29"/>
      <c r="C29" s="29"/>
      <c r="D29" s="29"/>
      <c r="E29" s="29"/>
      <c r="F29" s="29"/>
      <c r="G29" s="29"/>
      <c r="H29" s="29"/>
      <c r="I29" s="29"/>
      <c r="J29" s="29"/>
    </row>
    <row r="30" spans="1:10" ht="18" customHeight="1" x14ac:dyDescent="0.25">
      <c r="A30" s="28"/>
      <c r="B30" s="28"/>
      <c r="C30" s="28"/>
      <c r="D30" s="28"/>
      <c r="E30" s="28"/>
      <c r="F30" s="28"/>
      <c r="G30" s="28"/>
      <c r="H30" s="28"/>
      <c r="I30" s="28"/>
      <c r="J30" s="28"/>
    </row>
    <row r="31" spans="1:10" ht="18" customHeight="1" x14ac:dyDescent="0.25">
      <c r="A31" s="29"/>
      <c r="B31" s="29"/>
      <c r="C31" s="29"/>
      <c r="D31" s="29"/>
      <c r="E31" s="29"/>
      <c r="F31" s="29"/>
      <c r="G31" s="29"/>
      <c r="H31" s="29"/>
      <c r="I31" s="29"/>
      <c r="J31" s="29"/>
    </row>
    <row r="32" spans="1:10" ht="18" customHeight="1" x14ac:dyDescent="0.25">
      <c r="A32" s="28"/>
      <c r="B32" s="28"/>
      <c r="C32" s="28"/>
      <c r="D32" s="28"/>
      <c r="E32" s="28"/>
      <c r="F32" s="28"/>
      <c r="G32" s="28"/>
      <c r="H32" s="28"/>
      <c r="I32" s="28"/>
      <c r="J32" s="28"/>
    </row>
    <row r="33" spans="1:10" ht="18" customHeight="1" x14ac:dyDescent="0.25">
      <c r="A33" s="29"/>
      <c r="B33" s="29"/>
      <c r="C33" s="29"/>
      <c r="D33" s="29"/>
      <c r="E33" s="29"/>
      <c r="F33" s="29"/>
      <c r="G33" s="29"/>
      <c r="H33" s="29"/>
      <c r="I33" s="29"/>
      <c r="J33" s="29"/>
    </row>
    <row r="34" spans="1:10" ht="18" customHeight="1" x14ac:dyDescent="0.25">
      <c r="A34" s="28"/>
      <c r="B34" s="28"/>
      <c r="C34" s="28"/>
      <c r="D34" s="28"/>
      <c r="E34" s="28"/>
      <c r="F34" s="28"/>
      <c r="G34" s="28"/>
      <c r="H34" s="28"/>
      <c r="I34" s="28"/>
      <c r="J34" s="28"/>
    </row>
    <row r="35" spans="1:10" ht="18" customHeight="1" x14ac:dyDescent="0.25">
      <c r="A35" s="29"/>
      <c r="B35" s="29"/>
      <c r="C35" s="29"/>
      <c r="D35" s="29"/>
      <c r="E35" s="29"/>
      <c r="F35" s="29"/>
      <c r="G35" s="29"/>
      <c r="H35" s="29"/>
      <c r="I35" s="29"/>
      <c r="J35" s="29"/>
    </row>
    <row r="36" spans="1:10" ht="18" customHeight="1" x14ac:dyDescent="0.25">
      <c r="A36" s="28"/>
      <c r="B36" s="28"/>
      <c r="C36" s="28"/>
      <c r="D36" s="28"/>
      <c r="E36" s="28"/>
      <c r="F36" s="28"/>
      <c r="G36" s="28"/>
      <c r="H36" s="28"/>
      <c r="I36" s="28"/>
      <c r="J36" s="28"/>
    </row>
    <row r="37" spans="1:10" ht="18" customHeight="1" x14ac:dyDescent="0.25">
      <c r="A37" s="29"/>
      <c r="B37" s="29"/>
      <c r="C37" s="29"/>
      <c r="D37" s="29"/>
      <c r="E37" s="29"/>
      <c r="F37" s="29"/>
      <c r="G37" s="29"/>
      <c r="H37" s="29"/>
      <c r="I37" s="29"/>
      <c r="J37" s="29"/>
    </row>
    <row r="38" spans="1:10" ht="18" customHeight="1" x14ac:dyDescent="0.25">
      <c r="A38" s="28"/>
      <c r="B38" s="28"/>
      <c r="C38" s="28"/>
      <c r="D38" s="28"/>
      <c r="E38" s="28"/>
      <c r="F38" s="28"/>
      <c r="G38" s="28"/>
      <c r="H38" s="28"/>
      <c r="I38" s="28"/>
      <c r="J38" s="28"/>
    </row>
    <row r="39" spans="1:10" ht="18" customHeight="1" x14ac:dyDescent="0.25">
      <c r="A39" s="29"/>
      <c r="B39" s="29"/>
      <c r="C39" s="29"/>
      <c r="D39" s="29"/>
      <c r="E39" s="29"/>
      <c r="F39" s="29"/>
      <c r="G39" s="29"/>
      <c r="H39" s="29"/>
      <c r="I39" s="29"/>
      <c r="J39" s="29"/>
    </row>
    <row r="40" spans="1:10" ht="18" customHeight="1" x14ac:dyDescent="0.25">
      <c r="A40" s="28"/>
      <c r="B40" s="28"/>
      <c r="C40" s="28"/>
      <c r="D40" s="28"/>
      <c r="E40" s="28"/>
      <c r="F40" s="28"/>
      <c r="G40" s="51" t="s">
        <v>11</v>
      </c>
      <c r="H40" s="51"/>
      <c r="I40" s="51"/>
      <c r="J40" s="51"/>
    </row>
    <row r="41" spans="1:10" ht="18" customHeight="1" x14ac:dyDescent="0.25"/>
    <row r="42" spans="1:10" ht="15" customHeight="1" x14ac:dyDescent="0.25"/>
    <row r="43" spans="1:10" ht="15" customHeight="1" x14ac:dyDescent="0.25"/>
    <row r="44" spans="1:10" ht="15" customHeight="1" x14ac:dyDescent="0.25"/>
    <row r="45" spans="1:10" ht="15" customHeight="1" x14ac:dyDescent="0.25"/>
    <row r="46" spans="1:10" ht="15" customHeight="1" x14ac:dyDescent="0.25"/>
    <row r="48" spans="1:10" ht="15" customHeight="1" x14ac:dyDescent="0.25"/>
    <row r="54" spans="1:10" ht="15" customHeight="1" x14ac:dyDescent="0.25"/>
    <row r="57" spans="1:10" x14ac:dyDescent="0.25">
      <c r="A57" s="27"/>
      <c r="B57" s="27"/>
      <c r="C57" s="27"/>
      <c r="D57" s="27"/>
      <c r="E57" s="27"/>
      <c r="F57" s="27"/>
      <c r="G57" s="27"/>
      <c r="H57" s="27"/>
      <c r="I57" s="27"/>
      <c r="J57" s="27"/>
    </row>
    <row r="58" spans="1:10" x14ac:dyDescent="0.25">
      <c r="A58" s="27"/>
      <c r="B58" s="27"/>
      <c r="C58" s="27"/>
      <c r="D58" s="27"/>
      <c r="E58" s="27"/>
      <c r="F58" s="27"/>
      <c r="G58" s="27"/>
      <c r="H58" s="27"/>
      <c r="I58" s="27"/>
      <c r="J58" s="27"/>
    </row>
    <row r="59" spans="1:10" x14ac:dyDescent="0.25">
      <c r="A59" s="27"/>
      <c r="B59" s="27"/>
      <c r="C59" s="27"/>
      <c r="D59" s="27"/>
      <c r="E59" s="27"/>
      <c r="F59" s="27"/>
      <c r="G59" s="27"/>
      <c r="H59" s="27"/>
      <c r="I59" s="27"/>
      <c r="J59" s="27"/>
    </row>
    <row r="60" spans="1:10" x14ac:dyDescent="0.25">
      <c r="A60" s="27"/>
      <c r="B60" s="27"/>
      <c r="C60" s="27"/>
      <c r="D60" s="27"/>
      <c r="E60" s="27"/>
      <c r="F60" s="27"/>
      <c r="G60" s="27"/>
      <c r="H60" s="27"/>
      <c r="I60" s="27"/>
      <c r="J60" s="27"/>
    </row>
    <row r="61" spans="1:10" ht="15" customHeight="1" x14ac:dyDescent="0.25"/>
    <row r="64" spans="1:10" x14ac:dyDescent="0.25">
      <c r="A64" s="27"/>
      <c r="B64" s="27"/>
      <c r="C64" s="27"/>
      <c r="D64" s="27"/>
      <c r="E64" s="27"/>
      <c r="F64" s="27"/>
      <c r="G64" s="27"/>
      <c r="H64" s="27"/>
      <c r="I64" s="27"/>
      <c r="J64" s="27"/>
    </row>
    <row r="65" spans="1:10" x14ac:dyDescent="0.25">
      <c r="A65" s="27"/>
      <c r="B65" s="27"/>
      <c r="C65" s="27"/>
      <c r="D65" s="27"/>
      <c r="E65" s="27"/>
      <c r="F65" s="27"/>
      <c r="G65" s="27"/>
      <c r="H65" s="27"/>
      <c r="I65" s="27"/>
      <c r="J65" s="27"/>
    </row>
    <row r="66" spans="1:10" x14ac:dyDescent="0.25">
      <c r="A66" s="27"/>
      <c r="B66" s="27"/>
      <c r="C66" s="27"/>
      <c r="D66" s="27"/>
      <c r="E66" s="27"/>
      <c r="F66" s="27"/>
      <c r="G66" s="27"/>
      <c r="H66" s="27"/>
      <c r="I66" s="27"/>
      <c r="J66" s="27"/>
    </row>
    <row r="69" spans="1:10" x14ac:dyDescent="0.25">
      <c r="A69" s="27"/>
      <c r="B69" s="27"/>
      <c r="C69" s="27"/>
      <c r="D69" s="27"/>
      <c r="E69" s="27"/>
      <c r="F69" s="27"/>
      <c r="G69" s="27"/>
      <c r="H69" s="27"/>
      <c r="I69" s="27"/>
      <c r="J69" s="27"/>
    </row>
    <row r="70" spans="1:10" x14ac:dyDescent="0.25">
      <c r="A70" s="27"/>
      <c r="B70" s="27"/>
      <c r="C70" s="27"/>
      <c r="D70" s="27"/>
      <c r="E70" s="27"/>
      <c r="F70" s="27"/>
      <c r="G70" s="27"/>
      <c r="H70" s="27"/>
      <c r="I70" s="27"/>
      <c r="J70" s="27"/>
    </row>
    <row r="71" spans="1:10" x14ac:dyDescent="0.25">
      <c r="A71" s="27"/>
      <c r="B71" s="27"/>
      <c r="C71" s="27"/>
      <c r="D71" s="27"/>
      <c r="E71" s="27"/>
      <c r="F71" s="27"/>
      <c r="G71" s="27"/>
      <c r="H71" s="27"/>
      <c r="I71" s="27"/>
      <c r="J71" s="27"/>
    </row>
    <row r="72" spans="1:10" x14ac:dyDescent="0.25">
      <c r="A72" s="27"/>
      <c r="B72" s="27"/>
      <c r="C72" s="27"/>
      <c r="D72" s="27"/>
      <c r="E72" s="27"/>
      <c r="F72" s="27"/>
      <c r="G72" s="27"/>
      <c r="H72" s="27"/>
      <c r="I72" s="27"/>
      <c r="J72" s="27"/>
    </row>
    <row r="73" spans="1:10" x14ac:dyDescent="0.25">
      <c r="A73" s="27"/>
      <c r="B73" s="27"/>
      <c r="C73" s="27"/>
      <c r="D73" s="27"/>
      <c r="E73" s="27"/>
      <c r="F73" s="27"/>
      <c r="G73" s="27"/>
      <c r="H73" s="27"/>
      <c r="I73" s="27"/>
      <c r="J73" s="27"/>
    </row>
    <row r="74" spans="1:10" ht="15" customHeight="1" x14ac:dyDescent="0.25"/>
    <row r="75" spans="1:10" x14ac:dyDescent="0.25">
      <c r="A75" s="27"/>
      <c r="B75" s="27"/>
      <c r="C75" s="27"/>
      <c r="D75" s="27"/>
      <c r="E75" s="27"/>
      <c r="F75" s="27"/>
      <c r="G75" s="27"/>
      <c r="H75" s="27"/>
      <c r="I75" s="27"/>
      <c r="J75" s="27"/>
    </row>
    <row r="76" spans="1:10" x14ac:dyDescent="0.25">
      <c r="A76" s="27"/>
      <c r="B76" s="27"/>
      <c r="C76" s="27"/>
      <c r="D76" s="27"/>
      <c r="E76" s="27"/>
      <c r="F76" s="27"/>
      <c r="G76" s="27"/>
      <c r="H76" s="27"/>
      <c r="I76" s="27"/>
      <c r="J76" s="27"/>
    </row>
    <row r="77" spans="1:10" x14ac:dyDescent="0.25">
      <c r="A77" s="27"/>
      <c r="B77" s="27"/>
      <c r="C77" s="27"/>
      <c r="D77" s="27"/>
      <c r="E77" s="27"/>
      <c r="F77" s="27"/>
      <c r="G77" s="27"/>
      <c r="H77" s="27"/>
      <c r="I77" s="27"/>
      <c r="J77" s="27"/>
    </row>
    <row r="78" spans="1:10" x14ac:dyDescent="0.25">
      <c r="A78" s="27"/>
      <c r="B78" s="27"/>
      <c r="C78" s="27"/>
      <c r="D78" s="27"/>
      <c r="E78" s="27"/>
      <c r="F78" s="27"/>
      <c r="G78" s="27"/>
      <c r="H78" s="27"/>
      <c r="I78" s="27"/>
      <c r="J78" s="27"/>
    </row>
    <row r="79" spans="1:10" x14ac:dyDescent="0.25">
      <c r="A79" s="27"/>
      <c r="B79" s="27"/>
      <c r="C79" s="27"/>
      <c r="D79" s="27"/>
      <c r="E79" s="27"/>
      <c r="F79" s="27"/>
      <c r="G79" s="27"/>
      <c r="H79" s="27"/>
      <c r="I79" s="27"/>
      <c r="J79" s="27"/>
    </row>
    <row r="80" spans="1:10" x14ac:dyDescent="0.25">
      <c r="A80" s="27"/>
      <c r="B80" s="27"/>
      <c r="C80" s="27"/>
      <c r="D80" s="27"/>
      <c r="E80" s="27"/>
      <c r="F80" s="27"/>
      <c r="G80" s="27"/>
      <c r="H80" s="27"/>
      <c r="I80" s="27"/>
      <c r="J80" s="27"/>
    </row>
  </sheetData>
  <sheetProtection sheet="1" formatCells="0" formatColumns="0" formatRows="0" insertColumns="0" insertRows="0" insertHyperlinks="0" deleteColumns="0" deleteRows="0" selectLockedCells="1" sort="0" autoFilter="0" pivotTables="0"/>
  <mergeCells count="19">
    <mergeCell ref="G40:J40"/>
    <mergeCell ref="A10:J10"/>
    <mergeCell ref="A11:J11"/>
    <mergeCell ref="A12:J12"/>
    <mergeCell ref="A7:J7"/>
    <mergeCell ref="A8:J8"/>
    <mergeCell ref="A9:J9"/>
    <mergeCell ref="A18:J18"/>
    <mergeCell ref="A15:J15"/>
    <mergeCell ref="A16:J16"/>
    <mergeCell ref="A17:J17"/>
    <mergeCell ref="A13:J13"/>
    <mergeCell ref="A14:J14"/>
    <mergeCell ref="A6:J6"/>
    <mergeCell ref="A1:J1"/>
    <mergeCell ref="B3:G3"/>
    <mergeCell ref="I3:J3"/>
    <mergeCell ref="B4:G4"/>
    <mergeCell ref="I4:J4"/>
  </mergeCells>
  <conditionalFormatting sqref="I3:J3">
    <cfRule type="cellIs" dxfId="2" priority="1" operator="equal">
      <formula>0</formula>
    </cfRule>
  </conditionalFormatting>
  <pageMargins left="0.43307086614173229" right="0.23622047244094491" top="0.55118110236220474"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SaveToPDF">
                <anchor moveWithCells="1" sizeWithCells="1">
                  <from>
                    <xdr:col>12</xdr:col>
                    <xdr:colOff>9525</xdr:colOff>
                    <xdr:row>1</xdr:row>
                    <xdr:rowOff>171450</xdr:rowOff>
                  </from>
                  <to>
                    <xdr:col>15</xdr:col>
                    <xdr:colOff>447675</xdr:colOff>
                    <xdr:row>4</xdr:row>
                    <xdr:rowOff>9525</xdr:rowOff>
                  </to>
                </anchor>
              </controlPr>
            </control>
          </mc:Choice>
        </mc:AlternateContent>
        <mc:AlternateContent xmlns:mc="http://schemas.openxmlformats.org/markup-compatibility/2006">
          <mc:Choice Requires="x14">
            <control shapeId="6146" r:id="rId5" name="Button 2">
              <controlPr defaultSize="0" print="0" autoFill="0" autoPict="0" macro="[0]!PrintD">
                <anchor moveWithCells="1" sizeWithCells="1">
                  <from>
                    <xdr:col>12</xdr:col>
                    <xdr:colOff>28575</xdr:colOff>
                    <xdr:row>6</xdr:row>
                    <xdr:rowOff>104775</xdr:rowOff>
                  </from>
                  <to>
                    <xdr:col>15</xdr:col>
                    <xdr:colOff>466725</xdr:colOff>
                    <xdr:row>8</xdr:row>
                    <xdr:rowOff>123825</xdr:rowOff>
                  </to>
                </anchor>
              </controlPr>
            </control>
          </mc:Choice>
        </mc:AlternateContent>
        <mc:AlternateContent xmlns:mc="http://schemas.openxmlformats.org/markup-compatibility/2006">
          <mc:Choice Requires="x14">
            <control shapeId="6147" r:id="rId6" name="Button 3">
              <controlPr defaultSize="0" print="0" autoFill="0" autoPict="0" macro="[0]!ClearData">
                <anchor moveWithCells="1" sizeWithCells="1">
                  <from>
                    <xdr:col>12</xdr:col>
                    <xdr:colOff>19050</xdr:colOff>
                    <xdr:row>11</xdr:row>
                    <xdr:rowOff>28575</xdr:rowOff>
                  </from>
                  <to>
                    <xdr:col>15</xdr:col>
                    <xdr:colOff>457200</xdr:colOff>
                    <xdr:row>13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31">
    <tabColor rgb="FF0070C0"/>
  </sheetPr>
  <dimension ref="A1:N106"/>
  <sheetViews>
    <sheetView zoomScale="115" zoomScaleNormal="115" workbookViewId="0">
      <selection activeCell="G52" sqref="G52:J52"/>
    </sheetView>
  </sheetViews>
  <sheetFormatPr defaultRowHeight="15" x14ac:dyDescent="0.25"/>
  <cols>
    <col min="1" max="1" width="11" customWidth="1"/>
    <col min="9" max="9" width="12.28515625" customWidth="1"/>
  </cols>
  <sheetData>
    <row r="1" spans="1:14" ht="36" customHeight="1" x14ac:dyDescent="0.25">
      <c r="A1" s="54" t="s">
        <v>10</v>
      </c>
      <c r="B1" s="54"/>
      <c r="C1" s="54"/>
      <c r="D1" s="54"/>
      <c r="E1" s="54"/>
      <c r="F1" s="54"/>
      <c r="G1" s="54"/>
      <c r="H1" s="54"/>
      <c r="I1" s="54"/>
      <c r="J1" s="54"/>
    </row>
    <row r="2" spans="1:14" ht="15" customHeight="1" x14ac:dyDescent="0.25">
      <c r="A2" s="7"/>
      <c r="B2" s="7"/>
      <c r="C2" s="7"/>
      <c r="D2" s="7"/>
      <c r="E2" s="7"/>
      <c r="F2" s="7"/>
      <c r="G2" s="7"/>
      <c r="H2" s="7"/>
      <c r="I2" s="7"/>
    </row>
    <row r="3" spans="1:14" ht="15" customHeight="1" x14ac:dyDescent="0.25">
      <c r="A3" s="24" t="s">
        <v>3</v>
      </c>
      <c r="B3" s="48" t="str">
        <f>PROPER('Бланк Методички'!D2)</f>
        <v/>
      </c>
      <c r="C3" s="48"/>
      <c r="D3" s="48"/>
      <c r="E3" s="48"/>
      <c r="F3" s="48"/>
      <c r="G3" s="48"/>
      <c r="H3" s="24" t="s">
        <v>2</v>
      </c>
      <c r="I3" s="49">
        <f>'Бланк Методички'!M2</f>
        <v>0</v>
      </c>
      <c r="J3" s="49"/>
      <c r="K3" s="6"/>
      <c r="L3" s="6"/>
      <c r="M3" s="3"/>
      <c r="N3" s="3"/>
    </row>
    <row r="4" spans="1:14" ht="15" customHeight="1" x14ac:dyDescent="0.25">
      <c r="A4" s="24" t="s">
        <v>1</v>
      </c>
      <c r="B4" s="48" t="str">
        <f>CONCATENATE('Бланк Методички'!D3, " лет")</f>
        <v xml:space="preserve"> лет</v>
      </c>
      <c r="C4" s="48"/>
      <c r="D4" s="48"/>
      <c r="E4" s="48"/>
      <c r="F4" s="48"/>
      <c r="G4" s="48"/>
      <c r="H4" s="24" t="s">
        <v>4</v>
      </c>
      <c r="I4" s="50">
        <f ca="1">TODAY()</f>
        <v>45656</v>
      </c>
      <c r="J4" s="48"/>
      <c r="K4" s="3"/>
      <c r="L4" s="4"/>
      <c r="M4" s="4"/>
      <c r="N4" s="4"/>
    </row>
    <row r="5" spans="1:14" ht="15" customHeight="1" x14ac:dyDescent="0.3">
      <c r="A5" s="8"/>
      <c r="B5" s="8"/>
      <c r="C5" s="8"/>
      <c r="D5" s="8"/>
      <c r="E5" s="8"/>
      <c r="F5" s="8"/>
      <c r="G5" s="8"/>
      <c r="H5" s="8"/>
      <c r="I5" s="8"/>
      <c r="J5" s="5"/>
    </row>
    <row r="6" spans="1:14" ht="15" customHeight="1" x14ac:dyDescent="0.25">
      <c r="A6" s="53" t="str">
        <f>IF('Обработка результатов'!N15=0,"Введите ответы",CONCATENATE("Отношение к семье: ",'Обработка результатов'!N2," (",'Обработка результатов'!O2," )"))</f>
        <v>Введите ответы</v>
      </c>
      <c r="B6" s="53"/>
      <c r="C6" s="53"/>
      <c r="D6" s="53"/>
      <c r="E6" s="53"/>
      <c r="F6" s="53"/>
      <c r="G6" s="53"/>
      <c r="H6" s="53"/>
      <c r="I6" s="53"/>
      <c r="J6" s="53"/>
    </row>
    <row r="7" spans="1:14" ht="15" customHeight="1" x14ac:dyDescent="0.25">
      <c r="A7" s="56" t="str">
        <f>IF('Обработка результатов'!N15=0,"Введите ответы",IF(AND('Обработка результатов'!N2&gt;=15,'Обработка результатов'!N2&lt;=28),'Обработка результатов'!S2,IF(AND('Обработка результатов'!N2&gt;=1,'Обработка результатов'!N2&lt;=14),'Обработка результатов'!S3,IF(AND('Обработка результатов'!N2&gt;=-14,'Обработка результатов'!N2&lt;=0),'Обработка результатов'!S4,IF(AND('Обработка результатов'!N2&gt;=-28,'Обработка результатов'!N2&lt;=-15),'Обработка результатов'!S5,)))))</f>
        <v>Введите ответы</v>
      </c>
      <c r="B7" s="56"/>
      <c r="C7" s="56"/>
      <c r="D7" s="56"/>
      <c r="E7" s="56"/>
      <c r="F7" s="56"/>
      <c r="G7" s="56"/>
      <c r="H7" s="56"/>
      <c r="I7" s="56"/>
      <c r="J7" s="56"/>
    </row>
    <row r="8" spans="1:14" ht="15" customHeight="1" x14ac:dyDescent="0.25">
      <c r="A8" s="56"/>
      <c r="B8" s="56"/>
      <c r="C8" s="56"/>
      <c r="D8" s="56"/>
      <c r="E8" s="56"/>
      <c r="F8" s="56"/>
      <c r="G8" s="56"/>
      <c r="H8" s="56"/>
      <c r="I8" s="56"/>
      <c r="J8" s="56"/>
    </row>
    <row r="9" spans="1:14" ht="15" customHeight="1" x14ac:dyDescent="0.25">
      <c r="A9" s="56"/>
      <c r="B9" s="56"/>
      <c r="C9" s="56"/>
      <c r="D9" s="56"/>
      <c r="E9" s="56"/>
      <c r="F9" s="56"/>
      <c r="G9" s="56"/>
      <c r="H9" s="56"/>
      <c r="I9" s="56"/>
      <c r="J9" s="56"/>
      <c r="K9" s="2"/>
    </row>
    <row r="10" spans="1:14" ht="15" customHeight="1" x14ac:dyDescent="0.25">
      <c r="A10" s="56"/>
      <c r="B10" s="56"/>
      <c r="C10" s="56"/>
      <c r="D10" s="56"/>
      <c r="E10" s="56"/>
      <c r="F10" s="56"/>
      <c r="G10" s="56"/>
      <c r="H10" s="56"/>
      <c r="I10" s="56"/>
      <c r="J10" s="56"/>
    </row>
    <row r="11" spans="1:14" ht="15" customHeight="1" x14ac:dyDescent="0.25">
      <c r="A11" s="56"/>
      <c r="B11" s="56"/>
      <c r="C11" s="56"/>
      <c r="D11" s="56"/>
      <c r="E11" s="56"/>
      <c r="F11" s="56"/>
      <c r="G11" s="56"/>
      <c r="H11" s="56"/>
      <c r="I11" s="56"/>
      <c r="J11" s="56"/>
    </row>
    <row r="12" spans="1:14" ht="15" customHeight="1" x14ac:dyDescent="0.25">
      <c r="A12" s="53" t="str">
        <f>IF('Обработка результатов'!N15=0,"Введите ответы",CONCATENATE("Отношение к Отечеству: ",'Обработка результатов'!N3," (",'Обработка результатов'!O3," )"))</f>
        <v>Введите ответы</v>
      </c>
      <c r="B12" s="53"/>
      <c r="C12" s="53"/>
      <c r="D12" s="53"/>
      <c r="E12" s="53"/>
      <c r="F12" s="53"/>
      <c r="G12" s="53"/>
      <c r="H12" s="53"/>
      <c r="I12" s="53"/>
      <c r="J12" s="53"/>
    </row>
    <row r="13" spans="1:14" ht="15" customHeight="1" x14ac:dyDescent="0.25">
      <c r="A13" s="56" t="str">
        <f>IF('Обработка результатов'!N15=0,"Введите ответы",IF(AND('Обработка результатов'!N3&gt;=15,'Обработка результатов'!N3&lt;=28),'Обработка результатов'!T2,IF(AND('Обработка результатов'!N3&gt;=0,'Обработка результатов'!N3&lt;=14),'Обработка результатов'!T3,IF(AND('Обработка результатов'!N3&gt;=-14,'Обработка результатов'!N3&lt;=0),'Обработка результатов'!T4,IF(AND('Обработка результатов'!N3&gt;=-28,'Обработка результатов'!N3&lt;=-15),'Обработка результатов'!T5,)))))</f>
        <v>Введите ответы</v>
      </c>
      <c r="B13" s="56"/>
      <c r="C13" s="56"/>
      <c r="D13" s="56"/>
      <c r="E13" s="56"/>
      <c r="F13" s="56"/>
      <c r="G13" s="56"/>
      <c r="H13" s="56"/>
      <c r="I13" s="56"/>
      <c r="J13" s="56"/>
    </row>
    <row r="14" spans="1:14" ht="15" customHeight="1" x14ac:dyDescent="0.25">
      <c r="A14" s="56"/>
      <c r="B14" s="56"/>
      <c r="C14" s="56"/>
      <c r="D14" s="56"/>
      <c r="E14" s="56"/>
      <c r="F14" s="56"/>
      <c r="G14" s="56"/>
      <c r="H14" s="56"/>
      <c r="I14" s="56"/>
      <c r="J14" s="56"/>
    </row>
    <row r="15" spans="1:14" ht="15" customHeight="1" x14ac:dyDescent="0.25">
      <c r="A15" s="56"/>
      <c r="B15" s="56"/>
      <c r="C15" s="56"/>
      <c r="D15" s="56"/>
      <c r="E15" s="56"/>
      <c r="F15" s="56"/>
      <c r="G15" s="56"/>
      <c r="H15" s="56"/>
      <c r="I15" s="56"/>
      <c r="J15" s="56"/>
    </row>
    <row r="16" spans="1:14" ht="15" customHeight="1" x14ac:dyDescent="0.25">
      <c r="A16" s="56"/>
      <c r="B16" s="56"/>
      <c r="C16" s="56"/>
      <c r="D16" s="56"/>
      <c r="E16" s="56"/>
      <c r="F16" s="56"/>
      <c r="G16" s="56"/>
      <c r="H16" s="56"/>
      <c r="I16" s="56"/>
      <c r="J16" s="56"/>
    </row>
    <row r="17" spans="1:10" x14ac:dyDescent="0.25">
      <c r="A17" s="53" t="str">
        <f>IF('Обработка результатов'!N15=0,"Введите ответы",CONCATENATE("Отношение к Земле (природе): ",'Обработка результатов'!N4," (",'Обработка результатов'!O4," )"))</f>
        <v>Введите ответы</v>
      </c>
      <c r="B17" s="53"/>
      <c r="C17" s="53"/>
      <c r="D17" s="53"/>
      <c r="E17" s="53"/>
      <c r="F17" s="53"/>
      <c r="G17" s="53"/>
      <c r="H17" s="53"/>
      <c r="I17" s="53"/>
      <c r="J17" s="53"/>
    </row>
    <row r="18" spans="1:10" x14ac:dyDescent="0.25">
      <c r="A18" s="56" t="str">
        <f>IF('Обработка результатов'!N15=0,"Введите ответы",IF(AND('Обработка результатов'!N4&gt;=15,'Обработка результатов'!N4&lt;=28),'Обработка результатов'!U2,IF(AND('Обработка результатов'!N4&gt;=1,'Обработка результатов'!N4&lt;=14),'Обработка результатов'!U3,IF(AND('Обработка результатов'!N4&gt;=-14,'Обработка результатов'!N4&lt;=0),'Обработка результатов'!U4,IF(AND('Обработка результатов'!N4&gt;=-28,'Обработка результатов'!N4&lt;=-15),'Обработка результатов'!U5,)))))</f>
        <v>Введите ответы</v>
      </c>
      <c r="B18" s="56"/>
      <c r="C18" s="56"/>
      <c r="D18" s="56"/>
      <c r="E18" s="56"/>
      <c r="F18" s="56"/>
      <c r="G18" s="56"/>
      <c r="H18" s="56"/>
      <c r="I18" s="56"/>
      <c r="J18" s="56"/>
    </row>
    <row r="19" spans="1:10" x14ac:dyDescent="0.25">
      <c r="A19" s="56"/>
      <c r="B19" s="56"/>
      <c r="C19" s="56"/>
      <c r="D19" s="56"/>
      <c r="E19" s="56"/>
      <c r="F19" s="56"/>
      <c r="G19" s="56"/>
      <c r="H19" s="56"/>
      <c r="I19" s="56"/>
      <c r="J19" s="56"/>
    </row>
    <row r="20" spans="1:10" x14ac:dyDescent="0.25">
      <c r="A20" s="56"/>
      <c r="B20" s="56"/>
      <c r="C20" s="56"/>
      <c r="D20" s="56"/>
      <c r="E20" s="56"/>
      <c r="F20" s="56"/>
      <c r="G20" s="56"/>
      <c r="H20" s="56"/>
      <c r="I20" s="56"/>
      <c r="J20" s="56"/>
    </row>
    <row r="21" spans="1:10" ht="18" customHeight="1" x14ac:dyDescent="0.25">
      <c r="A21" s="56"/>
      <c r="B21" s="56"/>
      <c r="C21" s="56"/>
      <c r="D21" s="56"/>
      <c r="E21" s="56"/>
      <c r="F21" s="56"/>
      <c r="G21" s="56"/>
      <c r="H21" s="56"/>
      <c r="I21" s="56"/>
      <c r="J21" s="56"/>
    </row>
    <row r="22" spans="1:10" ht="15" customHeight="1" x14ac:dyDescent="0.25">
      <c r="A22" s="53" t="str">
        <f>IF('Обработка результатов'!N15=0,"Введите ответы",CONCATENATE("Отношение к миру: ",'Обработка результатов'!N5," (",'Обработка результатов'!O5," )"))</f>
        <v>Введите ответы</v>
      </c>
      <c r="B22" s="53"/>
      <c r="C22" s="53"/>
      <c r="D22" s="53"/>
      <c r="E22" s="53"/>
      <c r="F22" s="53"/>
      <c r="G22" s="53"/>
      <c r="H22" s="53"/>
      <c r="I22" s="53"/>
      <c r="J22" s="53"/>
    </row>
    <row r="23" spans="1:10" ht="15" customHeight="1" x14ac:dyDescent="0.25">
      <c r="A23" s="56" t="str">
        <f>IF('Обработка результатов'!N15=0,"Введите ответы",IF(AND('Обработка результатов'!N5&gt;=15,'Обработка результатов'!N5&lt;=28),'Обработка результатов'!V2,IF(AND('Обработка результатов'!N5&gt;=1,'Обработка результатов'!N5&lt;=14),'Обработка результатов'!V3,IF(AND('Обработка результатов'!N5&gt;=-14,'Обработка результатов'!N5&lt;=0),'Обработка результатов'!V4,IF(AND('Обработка результатов'!N5&gt;=-28,'Обработка результатов'!N5&lt;=-15),'Обработка результатов'!V5,)))))</f>
        <v>Введите ответы</v>
      </c>
      <c r="B23" s="56"/>
      <c r="C23" s="56"/>
      <c r="D23" s="56"/>
      <c r="E23" s="56"/>
      <c r="F23" s="56"/>
      <c r="G23" s="56"/>
      <c r="H23" s="56"/>
      <c r="I23" s="56"/>
      <c r="J23" s="56"/>
    </row>
    <row r="24" spans="1:10" ht="15" customHeight="1" x14ac:dyDescent="0.25">
      <c r="A24" s="56"/>
      <c r="B24" s="56"/>
      <c r="C24" s="56"/>
      <c r="D24" s="56"/>
      <c r="E24" s="56"/>
      <c r="F24" s="56"/>
      <c r="G24" s="56"/>
      <c r="H24" s="56"/>
      <c r="I24" s="56"/>
      <c r="J24" s="56"/>
    </row>
    <row r="25" spans="1:10" ht="15" customHeight="1" x14ac:dyDescent="0.25">
      <c r="A25" s="56"/>
      <c r="B25" s="56"/>
      <c r="C25" s="56"/>
      <c r="D25" s="56"/>
      <c r="E25" s="56"/>
      <c r="F25" s="56"/>
      <c r="G25" s="56"/>
      <c r="H25" s="56"/>
      <c r="I25" s="56"/>
      <c r="J25" s="56"/>
    </row>
    <row r="26" spans="1:10" ht="15" customHeight="1" x14ac:dyDescent="0.25">
      <c r="A26" s="56"/>
      <c r="B26" s="56"/>
      <c r="C26" s="56"/>
      <c r="D26" s="56"/>
      <c r="E26" s="56"/>
      <c r="F26" s="56"/>
      <c r="G26" s="56"/>
      <c r="H26" s="56"/>
      <c r="I26" s="56"/>
      <c r="J26" s="56"/>
    </row>
    <row r="27" spans="1:10" ht="15" customHeight="1" x14ac:dyDescent="0.25">
      <c r="A27" s="53" t="str">
        <f>IF('Обработка результатов'!N15=0,"Введите ответы",CONCATENATE("Отношение к труду: ",'Обработка результатов'!N6," (",'Обработка результатов'!O6," )"))</f>
        <v>Введите ответы</v>
      </c>
      <c r="B27" s="53"/>
      <c r="C27" s="53"/>
      <c r="D27" s="53"/>
      <c r="E27" s="53"/>
      <c r="F27" s="53"/>
      <c r="G27" s="53"/>
      <c r="H27" s="53"/>
      <c r="I27" s="53"/>
      <c r="J27" s="53"/>
    </row>
    <row r="28" spans="1:10" ht="15" customHeight="1" x14ac:dyDescent="0.25">
      <c r="A28" s="55" t="str">
        <f>IF('Обработка результатов'!N15=0,"Введите ответы",IF(AND('Обработка результатов'!N6&gt;=15,'Обработка результатов'!N6&lt;=28),'Обработка результатов'!W2,IF(AND('Обработка результатов'!N6&gt;=1,'Обработка результатов'!N6&lt;=14),'Обработка результатов'!W3,IF(AND('Обработка результатов'!N6&gt;=-14,'Обработка результатов'!N6&lt;=0),'Обработка результатов'!W4,IF(AND('Обработка результатов'!N6&gt;=-28,'Обработка результатов'!N6&lt;=-15),'Обработка результатов'!W5,)))))</f>
        <v>Введите ответы</v>
      </c>
      <c r="B28" s="55"/>
      <c r="C28" s="55"/>
      <c r="D28" s="55"/>
      <c r="E28" s="55"/>
      <c r="F28" s="55"/>
      <c r="G28" s="55"/>
      <c r="H28" s="55"/>
      <c r="I28" s="55"/>
      <c r="J28" s="55"/>
    </row>
    <row r="29" spans="1:10" ht="15" customHeight="1" x14ac:dyDescent="0.25">
      <c r="A29" s="56"/>
      <c r="B29" s="56"/>
      <c r="C29" s="56"/>
      <c r="D29" s="56"/>
      <c r="E29" s="56"/>
      <c r="F29" s="56"/>
      <c r="G29" s="56"/>
      <c r="H29" s="56"/>
      <c r="I29" s="56"/>
      <c r="J29" s="56"/>
    </row>
    <row r="30" spans="1:10" ht="15" customHeight="1" x14ac:dyDescent="0.25">
      <c r="A30" s="56"/>
      <c r="B30" s="56"/>
      <c r="C30" s="56"/>
      <c r="D30" s="56"/>
      <c r="E30" s="56"/>
      <c r="F30" s="56"/>
      <c r="G30" s="56"/>
      <c r="H30" s="56"/>
      <c r="I30" s="56"/>
      <c r="J30" s="56"/>
    </row>
    <row r="31" spans="1:10" ht="15" customHeight="1" x14ac:dyDescent="0.25">
      <c r="A31" s="53" t="str">
        <f>IF('Обработка результатов'!N15=0,"Введите ответы",CONCATENATE("Отношение к культуре: ",'Обработка результатов'!N7," (",'Обработка результатов'!O7," )"))</f>
        <v>Введите ответы</v>
      </c>
      <c r="B31" s="53"/>
      <c r="C31" s="53"/>
      <c r="D31" s="53"/>
      <c r="E31" s="53"/>
      <c r="F31" s="53"/>
      <c r="G31" s="53"/>
      <c r="H31" s="53"/>
      <c r="I31" s="53"/>
      <c r="J31" s="53"/>
    </row>
    <row r="32" spans="1:10" ht="15" customHeight="1" x14ac:dyDescent="0.25">
      <c r="A32" s="55" t="str">
        <f>IF('Обработка результатов'!N15=0,"Введите ответы",IF(AND('Обработка результатов'!N7&gt;=15,'Обработка результатов'!N7&lt;=28),'Обработка результатов'!X2,IF(AND('Обработка результатов'!N7&gt;=1,'Обработка результатов'!N7&lt;=14),'Обработка результатов'!X3,IF(AND('Обработка результатов'!N7&gt;=-14,'Обработка результатов'!N7&lt;=0),'Обработка результатов'!X4,IF(AND('Обработка результатов'!N7&gt;=-28,'Обработка результатов'!N7&lt;=-15),'Обработка результатов'!X5,)))))</f>
        <v>Введите ответы</v>
      </c>
      <c r="B32" s="55"/>
      <c r="C32" s="55"/>
      <c r="D32" s="55"/>
      <c r="E32" s="55"/>
      <c r="F32" s="55"/>
      <c r="G32" s="55"/>
      <c r="H32" s="55"/>
      <c r="I32" s="55"/>
      <c r="J32" s="55"/>
    </row>
    <row r="33" spans="1:10" ht="15" customHeight="1" x14ac:dyDescent="0.25">
      <c r="A33" s="57"/>
      <c r="B33" s="57"/>
      <c r="C33" s="57"/>
      <c r="D33" s="57"/>
      <c r="E33" s="57"/>
      <c r="F33" s="57"/>
      <c r="G33" s="57"/>
      <c r="H33" s="57"/>
      <c r="I33" s="57"/>
      <c r="J33" s="57"/>
    </row>
    <row r="34" spans="1:10" ht="15" customHeight="1" x14ac:dyDescent="0.25">
      <c r="A34" s="57"/>
      <c r="B34" s="57"/>
      <c r="C34" s="57"/>
      <c r="D34" s="57"/>
      <c r="E34" s="57"/>
      <c r="F34" s="57"/>
      <c r="G34" s="57"/>
      <c r="H34" s="57"/>
      <c r="I34" s="57"/>
      <c r="J34" s="57"/>
    </row>
    <row r="35" spans="1:10" ht="15" customHeight="1" x14ac:dyDescent="0.25">
      <c r="A35" s="57"/>
      <c r="B35" s="57"/>
      <c r="C35" s="57"/>
      <c r="D35" s="57"/>
      <c r="E35" s="57"/>
      <c r="F35" s="57"/>
      <c r="G35" s="57"/>
      <c r="H35" s="57"/>
      <c r="I35" s="57"/>
      <c r="J35" s="57"/>
    </row>
    <row r="36" spans="1:10" ht="15" customHeight="1" x14ac:dyDescent="0.25">
      <c r="A36" s="57"/>
      <c r="B36" s="57"/>
      <c r="C36" s="57"/>
      <c r="D36" s="57"/>
      <c r="E36" s="57"/>
      <c r="F36" s="57"/>
      <c r="G36" s="57"/>
      <c r="H36" s="57"/>
      <c r="I36" s="57"/>
      <c r="J36" s="57"/>
    </row>
    <row r="37" spans="1:10" ht="15" customHeight="1" x14ac:dyDescent="0.25">
      <c r="A37" s="53" t="str">
        <f>IF('Обработка результатов'!N15=0,"Введите ответы",CONCATENATE("Отношение к знаниям: ",'Обработка результатов'!N8," (",'Обработка результатов'!O8," )"))</f>
        <v>Введите ответы</v>
      </c>
      <c r="B37" s="53"/>
      <c r="C37" s="53"/>
      <c r="D37" s="53"/>
      <c r="E37" s="53"/>
      <c r="F37" s="53"/>
      <c r="G37" s="53"/>
      <c r="H37" s="53"/>
      <c r="I37" s="53"/>
      <c r="J37" s="53"/>
    </row>
    <row r="38" spans="1:10" ht="15" customHeight="1" x14ac:dyDescent="0.25">
      <c r="A38" s="55" t="str">
        <f>IF('Обработка результатов'!N15=0,"Введите ответы",IF(AND('Обработка результатов'!N8&gt;=15,'Обработка результатов'!N8&lt;=28),'Обработка результатов'!Y2,IF(AND('Обработка результатов'!N8&gt;=1,'Обработка результатов'!N8&lt;=14),'Обработка результатов'!Y3,IF(AND('Обработка результатов'!N8&gt;=-14,'Обработка результатов'!N8&lt;=0),'Обработка результатов'!Y4,IF(AND('Обработка результатов'!N8&gt;=-28,'Обработка результатов'!N8&lt;=-15),'Обработка результатов'!Y5,)))))</f>
        <v>Введите ответы</v>
      </c>
      <c r="B38" s="55"/>
      <c r="C38" s="55"/>
      <c r="D38" s="55"/>
      <c r="E38" s="55"/>
      <c r="F38" s="55"/>
      <c r="G38" s="55"/>
      <c r="H38" s="55"/>
      <c r="I38" s="55"/>
      <c r="J38" s="55"/>
    </row>
    <row r="39" spans="1:10" ht="15" customHeight="1" x14ac:dyDescent="0.25">
      <c r="A39" s="57"/>
      <c r="B39" s="57"/>
      <c r="C39" s="57"/>
      <c r="D39" s="57"/>
      <c r="E39" s="57"/>
      <c r="F39" s="57"/>
      <c r="G39" s="57"/>
      <c r="H39" s="57"/>
      <c r="I39" s="57"/>
      <c r="J39" s="57"/>
    </row>
    <row r="40" spans="1:10" ht="15" customHeight="1" x14ac:dyDescent="0.25">
      <c r="A40" s="57"/>
      <c r="B40" s="57"/>
      <c r="C40" s="57"/>
      <c r="D40" s="57"/>
      <c r="E40" s="57"/>
      <c r="F40" s="57"/>
      <c r="G40" s="57"/>
      <c r="H40" s="57"/>
      <c r="I40" s="57"/>
      <c r="J40" s="57"/>
    </row>
    <row r="41" spans="1:10" ht="15" customHeight="1" x14ac:dyDescent="0.25">
      <c r="A41" s="53" t="str">
        <f>IF('Обработка результатов'!N15=0,"Введите ответы",CONCATENATE("Отношение подростка к человеку как таковому: ",'Обработка результатов'!N9," (",'Обработка результатов'!O9," )"))</f>
        <v>Введите ответы</v>
      </c>
      <c r="B41" s="53"/>
      <c r="C41" s="53"/>
      <c r="D41" s="53"/>
      <c r="E41" s="53"/>
      <c r="F41" s="53"/>
      <c r="G41" s="53"/>
      <c r="H41" s="53"/>
      <c r="I41" s="53"/>
      <c r="J41" s="53"/>
    </row>
    <row r="42" spans="1:10" ht="15" customHeight="1" x14ac:dyDescent="0.25">
      <c r="A42" s="55" t="str">
        <f>IF('Обработка результатов'!N15=0,"Введите ответы",IF(AND('Обработка результатов'!N9&gt;=15,'Обработка результатов'!N9&lt;=28),'Обработка результатов'!X2,IF(AND('Обработка результатов'!N9&gt;=1,'Обработка результатов'!N9&lt;=14),'Обработка результатов'!X3,IF(AND('Обработка результатов'!N9&gt;=-14,'Обработка результатов'!N9&lt;=0),'Обработка результатов'!X4,IF(AND('Обработка результатов'!N9&gt;=-28,'Обработка результатов'!N9&lt;=-15),'Обработка результатов'!X5,)))))</f>
        <v>Введите ответы</v>
      </c>
      <c r="B42" s="55"/>
      <c r="C42" s="55"/>
      <c r="D42" s="55"/>
      <c r="E42" s="55"/>
      <c r="F42" s="55"/>
      <c r="G42" s="55"/>
      <c r="H42" s="55"/>
      <c r="I42" s="55"/>
      <c r="J42" s="55"/>
    </row>
    <row r="43" spans="1:10" ht="15" customHeight="1" x14ac:dyDescent="0.25">
      <c r="A43" s="57"/>
      <c r="B43" s="57"/>
      <c r="C43" s="57"/>
      <c r="D43" s="57"/>
      <c r="E43" s="57"/>
      <c r="F43" s="57"/>
      <c r="G43" s="57"/>
      <c r="H43" s="57"/>
      <c r="I43" s="57"/>
      <c r="J43" s="57"/>
    </row>
    <row r="44" spans="1:10" ht="15" customHeight="1" x14ac:dyDescent="0.25">
      <c r="A44" s="57"/>
      <c r="B44" s="57"/>
      <c r="C44" s="57"/>
      <c r="D44" s="57"/>
      <c r="E44" s="57"/>
      <c r="F44" s="57"/>
      <c r="G44" s="57"/>
      <c r="H44" s="57"/>
      <c r="I44" s="57"/>
      <c r="J44" s="57"/>
    </row>
    <row r="45" spans="1:10" ht="15" customHeight="1" x14ac:dyDescent="0.25">
      <c r="A45" s="57"/>
      <c r="B45" s="57"/>
      <c r="C45" s="57"/>
      <c r="D45" s="57"/>
      <c r="E45" s="57"/>
      <c r="F45" s="57"/>
      <c r="G45" s="57"/>
      <c r="H45" s="57"/>
      <c r="I45" s="57"/>
      <c r="J45" s="57"/>
    </row>
    <row r="46" spans="1:10" ht="15" customHeight="1" x14ac:dyDescent="0.25">
      <c r="A46" s="57"/>
      <c r="B46" s="57"/>
      <c r="C46" s="57"/>
      <c r="D46" s="57"/>
      <c r="E46" s="57"/>
      <c r="F46" s="57"/>
      <c r="G46" s="57"/>
      <c r="H46" s="57"/>
      <c r="I46" s="57"/>
      <c r="J46" s="57"/>
    </row>
    <row r="47" spans="1:10" x14ac:dyDescent="0.25">
      <c r="A47" s="53" t="str">
        <f>IF('Обработка результатов'!N15=0,"Введите ответы",CONCATENATE("Отношение подростка к человеку как другому: ",'Обработка результатов'!N10," (",'Обработка результатов'!O10," )"))</f>
        <v>Введите ответы</v>
      </c>
      <c r="B47" s="53"/>
      <c r="C47" s="53"/>
      <c r="D47" s="53"/>
      <c r="E47" s="53"/>
      <c r="F47" s="53"/>
      <c r="G47" s="53"/>
      <c r="H47" s="53"/>
      <c r="I47" s="53"/>
      <c r="J47" s="53"/>
    </row>
    <row r="48" spans="1:10" ht="15" customHeight="1" x14ac:dyDescent="0.25">
      <c r="A48" s="55" t="str">
        <f>IF('Обработка результатов'!N15=0,"Введите ответы",IF(AND('Обработка результатов'!N10&gt;=15,'Обработка результатов'!N10&lt;=28),'Обработка результатов'!AA2,IF(AND('Обработка результатов'!N10&gt;=1,'Обработка результатов'!N10&lt;=14),'Обработка результатов'!AA3,IF(AND('Обработка результатов'!N10&gt;=-14,'Обработка результатов'!N10&lt;=0),'Обработка результатов'!AA4,IF(AND('Обработка результатов'!N10&gt;=-28,'Обработка результатов'!N10&lt;=-15),'Обработка результатов'!AA5,)))))</f>
        <v>Введите ответы</v>
      </c>
      <c r="B48" s="55"/>
      <c r="C48" s="55"/>
      <c r="D48" s="55"/>
      <c r="E48" s="55"/>
      <c r="F48" s="55"/>
      <c r="G48" s="55"/>
      <c r="H48" s="55"/>
      <c r="I48" s="55"/>
      <c r="J48" s="55"/>
    </row>
    <row r="49" spans="1:10" x14ac:dyDescent="0.25">
      <c r="A49" s="57"/>
      <c r="B49" s="57"/>
      <c r="C49" s="57"/>
      <c r="D49" s="57"/>
      <c r="E49" s="57"/>
      <c r="F49" s="57"/>
      <c r="G49" s="57"/>
      <c r="H49" s="57"/>
      <c r="I49" s="57"/>
      <c r="J49" s="57"/>
    </row>
    <row r="50" spans="1:10" x14ac:dyDescent="0.25">
      <c r="A50" s="57"/>
      <c r="B50" s="57"/>
      <c r="C50" s="57"/>
      <c r="D50" s="57"/>
      <c r="E50" s="57"/>
      <c r="F50" s="57"/>
      <c r="G50" s="57"/>
      <c r="H50" s="57"/>
      <c r="I50" s="57"/>
      <c r="J50" s="57"/>
    </row>
    <row r="51" spans="1:10" x14ac:dyDescent="0.25">
      <c r="A51" s="57"/>
      <c r="B51" s="57"/>
      <c r="C51" s="57"/>
      <c r="D51" s="57"/>
      <c r="E51" s="57"/>
      <c r="F51" s="57"/>
      <c r="G51" s="57"/>
      <c r="H51" s="57"/>
      <c r="I51" s="57"/>
      <c r="J51" s="57"/>
    </row>
    <row r="52" spans="1:10" x14ac:dyDescent="0.25">
      <c r="G52" s="51" t="s">
        <v>11</v>
      </c>
      <c r="H52" s="51"/>
      <c r="I52" s="51"/>
      <c r="J52" s="51"/>
    </row>
    <row r="53" spans="1:10" x14ac:dyDescent="0.25">
      <c r="A53" s="53" t="str">
        <f>IF('Обработка результатов'!N15=0,"Введите ответы",CONCATENATE("Отношение подростка к человеку как Иному: ",'Обработка результатов'!N11," (",'Обработка результатов'!O11," )"))</f>
        <v>Введите ответы</v>
      </c>
      <c r="B53" s="53"/>
      <c r="C53" s="53"/>
      <c r="D53" s="53"/>
      <c r="E53" s="53"/>
      <c r="F53" s="53"/>
      <c r="G53" s="53"/>
      <c r="H53" s="53"/>
      <c r="I53" s="53"/>
      <c r="J53" s="53"/>
    </row>
    <row r="54" spans="1:10" ht="15" customHeight="1" x14ac:dyDescent="0.25">
      <c r="A54" s="55" t="str">
        <f>IF('Обработка результатов'!N15=0,"Введите ответы",IF(AND('Обработка результатов'!N11&gt;=15,'Обработка результатов'!N11&lt;=28),'Обработка результатов'!AB2,IF(AND('Обработка результатов'!N11&gt;=1,'Обработка результатов'!N11&lt;=14),'Обработка результатов'!AB3,IF(AND('Обработка результатов'!N11&gt;=-14,'Обработка результатов'!N11&lt;=0),'Обработка результатов'!AB4,IF(AND('Обработка результатов'!N11&gt;=-28,'Обработка результатов'!N11&lt;=-15),'Обработка результатов'!AB5,)))))</f>
        <v>Введите ответы</v>
      </c>
      <c r="B54" s="55"/>
      <c r="C54" s="55"/>
      <c r="D54" s="55"/>
      <c r="E54" s="55"/>
      <c r="F54" s="55"/>
      <c r="G54" s="55"/>
      <c r="H54" s="55"/>
      <c r="I54" s="55"/>
      <c r="J54" s="55"/>
    </row>
    <row r="55" spans="1:10" x14ac:dyDescent="0.25">
      <c r="A55" s="57"/>
      <c r="B55" s="57"/>
      <c r="C55" s="57"/>
      <c r="D55" s="57"/>
      <c r="E55" s="57"/>
      <c r="F55" s="57"/>
      <c r="G55" s="57"/>
      <c r="H55" s="57"/>
      <c r="I55" s="57"/>
      <c r="J55" s="57"/>
    </row>
    <row r="56" spans="1:10" x14ac:dyDescent="0.25">
      <c r="A56" s="57"/>
      <c r="B56" s="57"/>
      <c r="C56" s="57"/>
      <c r="D56" s="57"/>
      <c r="E56" s="57"/>
      <c r="F56" s="57"/>
      <c r="G56" s="57"/>
      <c r="H56" s="57"/>
      <c r="I56" s="57"/>
      <c r="J56" s="57"/>
    </row>
    <row r="57" spans="1:10" x14ac:dyDescent="0.25">
      <c r="A57" s="57"/>
      <c r="B57" s="57"/>
      <c r="C57" s="57"/>
      <c r="D57" s="57"/>
      <c r="E57" s="57"/>
      <c r="F57" s="57"/>
      <c r="G57" s="57"/>
      <c r="H57" s="57"/>
      <c r="I57" s="57"/>
      <c r="J57" s="57"/>
    </row>
    <row r="58" spans="1:10" x14ac:dyDescent="0.25">
      <c r="A58" s="57"/>
      <c r="B58" s="57"/>
      <c r="C58" s="57"/>
      <c r="D58" s="57"/>
      <c r="E58" s="57"/>
      <c r="F58" s="57"/>
      <c r="G58" s="57"/>
      <c r="H58" s="57"/>
      <c r="I58" s="57"/>
      <c r="J58" s="57"/>
    </row>
    <row r="59" spans="1:10" x14ac:dyDescent="0.25">
      <c r="A59" s="57"/>
      <c r="B59" s="57"/>
      <c r="C59" s="57"/>
      <c r="D59" s="57"/>
      <c r="E59" s="57"/>
      <c r="F59" s="57"/>
      <c r="G59" s="57"/>
      <c r="H59" s="57"/>
      <c r="I59" s="57"/>
      <c r="J59" s="57"/>
    </row>
    <row r="60" spans="1:10" x14ac:dyDescent="0.25">
      <c r="A60" s="57"/>
      <c r="B60" s="57"/>
      <c r="C60" s="57"/>
      <c r="D60" s="57"/>
      <c r="E60" s="57"/>
      <c r="F60" s="57"/>
      <c r="G60" s="57"/>
      <c r="H60" s="57"/>
      <c r="I60" s="57"/>
      <c r="J60" s="57"/>
    </row>
    <row r="61" spans="1:10" ht="15" customHeight="1" x14ac:dyDescent="0.25">
      <c r="A61" s="53" t="str">
        <f>IF('Обработка результатов'!N15=0,"Введите ответы",CONCATENATE("Отношение подростка к человеку как Иному: ",'Обработка результатов'!N12," (",'Обработка результатов'!O12," )"))</f>
        <v>Введите ответы</v>
      </c>
      <c r="B61" s="53"/>
      <c r="C61" s="53"/>
      <c r="D61" s="53"/>
      <c r="E61" s="53"/>
      <c r="F61" s="53"/>
      <c r="G61" s="53"/>
      <c r="H61" s="53"/>
      <c r="I61" s="53"/>
      <c r="J61" s="53"/>
    </row>
    <row r="62" spans="1:10" x14ac:dyDescent="0.25">
      <c r="A62" s="55" t="str">
        <f>IF('Обработка результатов'!N15=0,"Введите ответы",IF(AND('Обработка результатов'!N12&gt;=15,'Обработка результатов'!N12&lt;=28),'Обработка результатов'!AC2,IF(AND('Обработка результатов'!N12&gt;=1,'Обработка результатов'!N12&lt;=14),'Обработка результатов'!AC3,IF(AND('Обработка результатов'!N12&gt;=-14,'Обработка результатов'!N12&lt;=0),'Обработка результатов'!AC4,IF(AND('Обработка результатов'!N12&gt;=-28,'Обработка результатов'!N12&lt;=-15),'Обработка результатов'!AC5,)))))</f>
        <v>Введите ответы</v>
      </c>
      <c r="B62" s="55"/>
      <c r="C62" s="55"/>
      <c r="D62" s="55"/>
      <c r="E62" s="55"/>
      <c r="F62" s="55"/>
      <c r="G62" s="55"/>
      <c r="H62" s="55"/>
      <c r="I62" s="55"/>
      <c r="J62" s="55"/>
    </row>
    <row r="63" spans="1:10" x14ac:dyDescent="0.25">
      <c r="A63" s="57"/>
      <c r="B63" s="57"/>
      <c r="C63" s="57"/>
      <c r="D63" s="57"/>
      <c r="E63" s="57"/>
      <c r="F63" s="57"/>
      <c r="G63" s="57"/>
      <c r="H63" s="57"/>
      <c r="I63" s="57"/>
      <c r="J63" s="57"/>
    </row>
    <row r="64" spans="1:10" x14ac:dyDescent="0.25">
      <c r="A64" s="57"/>
      <c r="B64" s="57"/>
      <c r="C64" s="57"/>
      <c r="D64" s="57"/>
      <c r="E64" s="57"/>
      <c r="F64" s="57"/>
      <c r="G64" s="57"/>
      <c r="H64" s="57"/>
      <c r="I64" s="57"/>
      <c r="J64" s="57"/>
    </row>
    <row r="65" spans="1:10" x14ac:dyDescent="0.25">
      <c r="A65" s="57"/>
      <c r="B65" s="57"/>
      <c r="C65" s="57"/>
      <c r="D65" s="57"/>
      <c r="E65" s="57"/>
      <c r="F65" s="57"/>
      <c r="G65" s="57"/>
      <c r="H65" s="57"/>
      <c r="I65" s="57"/>
      <c r="J65" s="57"/>
    </row>
    <row r="66" spans="1:10" x14ac:dyDescent="0.25">
      <c r="A66" s="57"/>
      <c r="B66" s="57"/>
      <c r="C66" s="57"/>
      <c r="D66" s="57"/>
      <c r="E66" s="57"/>
      <c r="F66" s="57"/>
      <c r="G66" s="57"/>
      <c r="H66" s="57"/>
      <c r="I66" s="57"/>
      <c r="J66" s="57"/>
    </row>
    <row r="67" spans="1:10" x14ac:dyDescent="0.25">
      <c r="A67" s="53" t="str">
        <f>IF('Обработка результатов'!N15=0,"Введите ответы",CONCATENATE("Отношение подростка к своему душевному Я: ",'Обработка результатов'!N13," (",'Обработка результатов'!O13," )"))</f>
        <v>Введите ответы</v>
      </c>
      <c r="B67" s="53"/>
      <c r="C67" s="53"/>
      <c r="D67" s="53"/>
      <c r="E67" s="53"/>
      <c r="F67" s="53"/>
      <c r="G67" s="53"/>
      <c r="H67" s="53"/>
      <c r="I67" s="53"/>
      <c r="J67" s="53"/>
    </row>
    <row r="68" spans="1:10" x14ac:dyDescent="0.25">
      <c r="A68" s="55" t="str">
        <f>IF('Обработка результатов'!N15=0,"Введите ответы",IF(AND('Обработка результатов'!N13&gt;=15,'Обработка результатов'!N13&lt;=28),'Обработка результатов'!AD2,IF(AND('Обработка результатов'!N13&gt;=1,'Обработка результатов'!N13&lt;=14),'Обработка результатов'!AD3,IF(AND('Обработка результатов'!N13&gt;=-14,'Обработка результатов'!N13&lt;=0),'Обработка результатов'!AD4,IF(AND('Обработка результатов'!N13&gt;=-28,'Обработка результатов'!N13&lt;=-15),'Обработка результатов'!AD5,)))))</f>
        <v>Введите ответы</v>
      </c>
      <c r="B68" s="55"/>
      <c r="C68" s="55"/>
      <c r="D68" s="55"/>
      <c r="E68" s="55"/>
      <c r="F68" s="55"/>
      <c r="G68" s="55"/>
      <c r="H68" s="55"/>
      <c r="I68" s="55"/>
      <c r="J68" s="55"/>
    </row>
    <row r="69" spans="1:10" x14ac:dyDescent="0.25">
      <c r="A69" s="57"/>
      <c r="B69" s="57"/>
      <c r="C69" s="57"/>
      <c r="D69" s="57"/>
      <c r="E69" s="57"/>
      <c r="F69" s="57"/>
      <c r="G69" s="57"/>
      <c r="H69" s="57"/>
      <c r="I69" s="57"/>
      <c r="J69" s="57"/>
    </row>
    <row r="70" spans="1:10" x14ac:dyDescent="0.25">
      <c r="A70" s="57"/>
      <c r="B70" s="57"/>
      <c r="C70" s="57"/>
      <c r="D70" s="57"/>
      <c r="E70" s="57"/>
      <c r="F70" s="57"/>
      <c r="G70" s="57"/>
      <c r="H70" s="57"/>
      <c r="I70" s="57"/>
      <c r="J70" s="57"/>
    </row>
    <row r="71" spans="1:10" x14ac:dyDescent="0.25">
      <c r="A71" s="57"/>
      <c r="B71" s="57"/>
      <c r="C71" s="57"/>
      <c r="D71" s="57"/>
      <c r="E71" s="57"/>
      <c r="F71" s="57"/>
      <c r="G71" s="57"/>
      <c r="H71" s="57"/>
      <c r="I71" s="57"/>
      <c r="J71" s="57"/>
    </row>
    <row r="72" spans="1:10" x14ac:dyDescent="0.25">
      <c r="A72" s="57"/>
      <c r="B72" s="57"/>
      <c r="C72" s="57"/>
      <c r="D72" s="57"/>
      <c r="E72" s="57"/>
      <c r="F72" s="57"/>
      <c r="G72" s="57"/>
      <c r="H72" s="57"/>
      <c r="I72" s="57"/>
      <c r="J72" s="57"/>
    </row>
    <row r="73" spans="1:10" x14ac:dyDescent="0.25">
      <c r="A73" s="57"/>
      <c r="B73" s="57"/>
      <c r="C73" s="57"/>
      <c r="D73" s="57"/>
      <c r="E73" s="57"/>
      <c r="F73" s="57"/>
      <c r="G73" s="57"/>
      <c r="H73" s="57"/>
      <c r="I73" s="57"/>
      <c r="J73" s="57"/>
    </row>
    <row r="74" spans="1:10" ht="15" customHeight="1" x14ac:dyDescent="0.25">
      <c r="A74" s="53" t="str">
        <f>IF('Обработка результатов'!N15=0,"Введите ответы",CONCATENATE("Отношение подростка к своему духовному Я: ",'Обработка результатов'!N14," (",'Обработка результатов'!O14," )"))</f>
        <v>Введите ответы</v>
      </c>
      <c r="B74" s="53"/>
      <c r="C74" s="53"/>
      <c r="D74" s="53"/>
      <c r="E74" s="53"/>
      <c r="F74" s="53"/>
      <c r="G74" s="53"/>
      <c r="H74" s="53"/>
      <c r="I74" s="53"/>
      <c r="J74" s="53"/>
    </row>
    <row r="75" spans="1:10" x14ac:dyDescent="0.25">
      <c r="A75" s="55" t="str">
        <f>IF('Обработка результатов'!N15=0,"Введите ответы",IF(AND('Обработка результатов'!N14&gt;=15,'Обработка результатов'!N14&lt;=28),'Обработка результатов'!AE2,IF(AND('Обработка результатов'!N14&gt;=1,'Обработка результатов'!N14&lt;=14),'Обработка результатов'!AE3,IF(AND('Обработка результатов'!N14&gt;=-14,'Обработка результатов'!N14&lt;=0),'Обработка результатов'!AE4,IF(AND('Обработка результатов'!N14&gt;=-28,'Обработка результатов'!N14&lt;=-15),'Обработка результатов'!AE5,)))))</f>
        <v>Введите ответы</v>
      </c>
      <c r="B75" s="55"/>
      <c r="C75" s="55"/>
      <c r="D75" s="55"/>
      <c r="E75" s="55"/>
      <c r="F75" s="55"/>
      <c r="G75" s="55"/>
      <c r="H75" s="55"/>
      <c r="I75" s="55"/>
      <c r="J75" s="55"/>
    </row>
    <row r="76" spans="1:10" x14ac:dyDescent="0.25">
      <c r="A76" s="57"/>
      <c r="B76" s="57"/>
      <c r="C76" s="57"/>
      <c r="D76" s="57"/>
      <c r="E76" s="57"/>
      <c r="F76" s="57"/>
      <c r="G76" s="57"/>
      <c r="H76" s="57"/>
      <c r="I76" s="57"/>
      <c r="J76" s="57"/>
    </row>
    <row r="77" spans="1:10" x14ac:dyDescent="0.25">
      <c r="A77" s="57"/>
      <c r="B77" s="57"/>
      <c r="C77" s="57"/>
      <c r="D77" s="57"/>
      <c r="E77" s="57"/>
      <c r="F77" s="57"/>
      <c r="G77" s="57"/>
      <c r="H77" s="57"/>
      <c r="I77" s="57"/>
      <c r="J77" s="57"/>
    </row>
    <row r="78" spans="1:10" x14ac:dyDescent="0.25">
      <c r="A78" s="57"/>
      <c r="B78" s="57"/>
      <c r="C78" s="57"/>
      <c r="D78" s="57"/>
      <c r="E78" s="57"/>
      <c r="F78" s="57"/>
      <c r="G78" s="57"/>
      <c r="H78" s="57"/>
      <c r="I78" s="57"/>
      <c r="J78" s="57"/>
    </row>
    <row r="79" spans="1:10" x14ac:dyDescent="0.25">
      <c r="A79" s="57"/>
      <c r="B79" s="57"/>
      <c r="C79" s="57"/>
      <c r="D79" s="57"/>
      <c r="E79" s="57"/>
      <c r="F79" s="57"/>
      <c r="G79" s="57"/>
      <c r="H79" s="57"/>
      <c r="I79" s="57"/>
      <c r="J79" s="57"/>
    </row>
    <row r="80" spans="1:10" x14ac:dyDescent="0.25">
      <c r="A80" s="57"/>
      <c r="B80" s="57"/>
      <c r="C80" s="57"/>
      <c r="D80" s="57"/>
      <c r="E80" s="57"/>
      <c r="F80" s="57"/>
      <c r="G80" s="57"/>
      <c r="H80" s="57"/>
      <c r="I80" s="57"/>
      <c r="J80" s="57"/>
    </row>
    <row r="106" spans="7:10" x14ac:dyDescent="0.25">
      <c r="G106" s="51" t="s">
        <v>11</v>
      </c>
      <c r="H106" s="51"/>
      <c r="I106" s="51"/>
      <c r="J106" s="51"/>
    </row>
  </sheetData>
  <sheetProtection sheet="1" formatCells="0" formatColumns="0" formatRows="0" insertColumns="0" insertRows="0" insertHyperlinks="0" deleteColumns="0" deleteRows="0" selectLockedCells="1" sort="0" autoFilter="0" pivotTables="0"/>
  <mergeCells count="33">
    <mergeCell ref="A74:J74"/>
    <mergeCell ref="A75:J80"/>
    <mergeCell ref="G106:J106"/>
    <mergeCell ref="A54:J60"/>
    <mergeCell ref="A62:J66"/>
    <mergeCell ref="A67:J67"/>
    <mergeCell ref="A68:J73"/>
    <mergeCell ref="A61:J61"/>
    <mergeCell ref="A37:J37"/>
    <mergeCell ref="A7:J11"/>
    <mergeCell ref="A13:J16"/>
    <mergeCell ref="G52:J52"/>
    <mergeCell ref="A48:J51"/>
    <mergeCell ref="A47:J47"/>
    <mergeCell ref="A38:J40"/>
    <mergeCell ref="A41:J41"/>
    <mergeCell ref="A42:J46"/>
    <mergeCell ref="A53:J53"/>
    <mergeCell ref="A1:J1"/>
    <mergeCell ref="A28:J30"/>
    <mergeCell ref="A31:J31"/>
    <mergeCell ref="A32:J36"/>
    <mergeCell ref="A17:J17"/>
    <mergeCell ref="A18:J21"/>
    <mergeCell ref="A22:J22"/>
    <mergeCell ref="A23:J26"/>
    <mergeCell ref="A27:J27"/>
    <mergeCell ref="A6:J6"/>
    <mergeCell ref="A12:J12"/>
    <mergeCell ref="I3:J3"/>
    <mergeCell ref="I4:J4"/>
    <mergeCell ref="B3:G3"/>
    <mergeCell ref="B4:G4"/>
  </mergeCells>
  <conditionalFormatting sqref="I3:J3">
    <cfRule type="cellIs" dxfId="1" priority="2" operator="equal">
      <formula>0</formula>
    </cfRule>
  </conditionalFormatting>
  <conditionalFormatting sqref="A7:J11 A13:J16 A18:J21 A23:J26 A28:J30 A32:J36 A38:J40 A42:J46 A48:J51 A54:J60 A62:J66 A68:J73 A75:J80">
    <cfRule type="cellIs" dxfId="0" priority="1" operator="equal">
      <formula>0</formula>
    </cfRule>
  </conditionalFormatting>
  <pageMargins left="0.43307086614173229" right="0.23622047244094491"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Button 1">
              <controlPr defaultSize="0" print="0" autoFill="0" autoPict="0" macro="[0]!SaveToPDF2">
                <anchor moveWithCells="1" sizeWithCells="1">
                  <from>
                    <xdr:col>12</xdr:col>
                    <xdr:colOff>9525</xdr:colOff>
                    <xdr:row>1</xdr:row>
                    <xdr:rowOff>171450</xdr:rowOff>
                  </from>
                  <to>
                    <xdr:col>15</xdr:col>
                    <xdr:colOff>447675</xdr:colOff>
                    <xdr:row>4</xdr:row>
                    <xdr:rowOff>9525</xdr:rowOff>
                  </to>
                </anchor>
              </controlPr>
            </control>
          </mc:Choice>
        </mc:AlternateContent>
        <mc:AlternateContent xmlns:mc="http://schemas.openxmlformats.org/markup-compatibility/2006">
          <mc:Choice Requires="x14">
            <control shapeId="3074" r:id="rId5" name="Button 2">
              <controlPr defaultSize="0" print="0" autoFill="0" autoPict="0" macro="[0]!PrintD">
                <anchor moveWithCells="1" sizeWithCells="1">
                  <from>
                    <xdr:col>12</xdr:col>
                    <xdr:colOff>28575</xdr:colOff>
                    <xdr:row>6</xdr:row>
                    <xdr:rowOff>104775</xdr:rowOff>
                  </from>
                  <to>
                    <xdr:col>15</xdr:col>
                    <xdr:colOff>466725</xdr:colOff>
                    <xdr:row>8</xdr:row>
                    <xdr:rowOff>123825</xdr:rowOff>
                  </to>
                </anchor>
              </controlPr>
            </control>
          </mc:Choice>
        </mc:AlternateContent>
        <mc:AlternateContent xmlns:mc="http://schemas.openxmlformats.org/markup-compatibility/2006">
          <mc:Choice Requires="x14">
            <control shapeId="3075" r:id="rId6" name="Button 3">
              <controlPr defaultSize="0" print="0" autoFill="0" autoPict="0" macro="[0]!ClearData">
                <anchor moveWithCells="1" sizeWithCells="1">
                  <from>
                    <xdr:col>12</xdr:col>
                    <xdr:colOff>19050</xdr:colOff>
                    <xdr:row>11</xdr:row>
                    <xdr:rowOff>28575</xdr:rowOff>
                  </from>
                  <to>
                    <xdr:col>15</xdr:col>
                    <xdr:colOff>457200</xdr:colOff>
                    <xdr:row>13</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Бланк Методички</vt:lpstr>
      <vt:lpstr>Обработка результатов</vt:lpstr>
      <vt:lpstr>Печать</vt:lpstr>
      <vt:lpstr>Печать с расшифровкой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2024-12-30T12:34:13Z</dcterms:modified>
</cp:coreProperties>
</file>