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Professional\Desktop\11\по воспит работе\опорная площадка\доки со старого сайта\"/>
    </mc:Choice>
  </mc:AlternateContent>
  <xr:revisionPtr revIDLastSave="0" documentId="8_{57949E9D-8E3F-4F3D-BC3C-2D6600FF87EB}" xr6:coauthVersionLast="36" xr6:coauthVersionMax="36" xr10:uidLastSave="{00000000-0000-0000-0000-000000000000}"/>
  <workbookProtection lockStructure="1"/>
  <bookViews>
    <workbookView xWindow="0" yWindow="0" windowWidth="28800" windowHeight="12225" tabRatio="772" xr2:uid="{00000000-000D-0000-FFFF-FFFF00000000}"/>
  </bookViews>
  <sheets>
    <sheet name="Проф. склонности" sheetId="1" r:id="rId1"/>
    <sheet name="ОПС" sheetId="2" state="hidden" r:id="rId2"/>
    <sheet name="Карта интересов" sheetId="4" r:id="rId3"/>
    <sheet name="Тип мышления" sheetId="6" r:id="rId4"/>
    <sheet name="ОТМ" sheetId="7" state="hidden" r:id="rId5"/>
    <sheet name="ОКИ" sheetId="5" state="hidden" r:id="rId6"/>
    <sheet name="Эрудит (А)" sheetId="8" r:id="rId7"/>
    <sheet name="Эрудит (К)" sheetId="10" r:id="rId8"/>
    <sheet name="Эрудит (О)" sheetId="11" r:id="rId9"/>
    <sheet name="Эрудит (З)" sheetId="12" r:id="rId10"/>
    <sheet name="ОЭ" sheetId="9" state="hidden" r:id="rId11"/>
    <sheet name="Рисунок" sheetId="13" r:id="rId12"/>
    <sheet name="ОР" sheetId="14" state="hidden" r:id="rId13"/>
    <sheet name="Профиль обучения" sheetId="15" state="hidden" r:id="rId14"/>
    <sheet name="Итог" sheetId="3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3" l="1"/>
  <c r="T21" i="13" l="1"/>
  <c r="E1" i="14"/>
  <c r="AB6" i="14" s="1"/>
  <c r="AA19" i="14" l="1"/>
  <c r="J39" i="3"/>
  <c r="AA22" i="14"/>
  <c r="A48" i="3" s="1"/>
  <c r="AB12" i="14"/>
  <c r="AB11" i="14"/>
  <c r="AB7" i="14"/>
  <c r="AB8" i="14"/>
  <c r="AB9" i="14"/>
  <c r="AB4" i="14"/>
  <c r="AB5" i="14"/>
  <c r="I3" i="3"/>
  <c r="B4" i="3"/>
  <c r="B3" i="3"/>
  <c r="A45" i="3" l="1"/>
  <c r="AA16" i="14"/>
  <c r="A40" i="3" s="1"/>
  <c r="AA28" i="12"/>
  <c r="I25" i="9" s="1"/>
  <c r="AA27" i="12"/>
  <c r="I24" i="9" s="1"/>
  <c r="AA26" i="12"/>
  <c r="I23" i="9" s="1"/>
  <c r="AA25" i="12"/>
  <c r="I22" i="9" s="1"/>
  <c r="AA24" i="12"/>
  <c r="I21" i="9" s="1"/>
  <c r="AA23" i="12"/>
  <c r="I19" i="9" s="1"/>
  <c r="AA22" i="12"/>
  <c r="I18" i="9" s="1"/>
  <c r="AA21" i="12"/>
  <c r="I17" i="9" s="1"/>
  <c r="AA20" i="12"/>
  <c r="I16" i="9" s="1"/>
  <c r="AA19" i="12"/>
  <c r="I15" i="9" s="1"/>
  <c r="AA18" i="12"/>
  <c r="I13" i="9" s="1"/>
  <c r="AA17" i="12"/>
  <c r="I12" i="9" s="1"/>
  <c r="AA16" i="12"/>
  <c r="I11" i="9" s="1"/>
  <c r="AA15" i="12"/>
  <c r="I10" i="9" s="1"/>
  <c r="AA14" i="12"/>
  <c r="I9" i="9" s="1"/>
  <c r="AA13" i="12"/>
  <c r="I7" i="9" s="1"/>
  <c r="AA12" i="12"/>
  <c r="I6" i="9" s="1"/>
  <c r="AA11" i="12"/>
  <c r="I5" i="9" s="1"/>
  <c r="AA10" i="12"/>
  <c r="I4" i="9" s="1"/>
  <c r="AA9" i="12"/>
  <c r="I3" i="9" s="1"/>
  <c r="Y28" i="11"/>
  <c r="G25" i="9" s="1"/>
  <c r="Y27" i="11"/>
  <c r="G24" i="9" s="1"/>
  <c r="Y26" i="11"/>
  <c r="G23" i="9" s="1"/>
  <c r="Y25" i="11"/>
  <c r="G22" i="9" s="1"/>
  <c r="Y24" i="11"/>
  <c r="G21" i="9" s="1"/>
  <c r="Y23" i="11"/>
  <c r="G19" i="9" s="1"/>
  <c r="Y22" i="11"/>
  <c r="G18" i="9" s="1"/>
  <c r="Y21" i="11"/>
  <c r="G17" i="9" s="1"/>
  <c r="Y20" i="11"/>
  <c r="G16" i="9" s="1"/>
  <c r="Y19" i="11"/>
  <c r="G15" i="9" s="1"/>
  <c r="Y18" i="11"/>
  <c r="G13" i="9" s="1"/>
  <c r="Y17" i="11"/>
  <c r="G12" i="9" s="1"/>
  <c r="Y16" i="11"/>
  <c r="G11" i="9" s="1"/>
  <c r="Y15" i="11"/>
  <c r="G10" i="9" s="1"/>
  <c r="Y14" i="11"/>
  <c r="G9" i="9" s="1"/>
  <c r="Y13" i="11"/>
  <c r="G7" i="9" s="1"/>
  <c r="Y12" i="11"/>
  <c r="G6" i="9" s="1"/>
  <c r="Y11" i="11"/>
  <c r="G5" i="9" s="1"/>
  <c r="Y10" i="11"/>
  <c r="G4" i="9" s="1"/>
  <c r="Y9" i="11"/>
  <c r="G3" i="9" s="1"/>
  <c r="Y28" i="10" l="1"/>
  <c r="E25" i="9" s="1"/>
  <c r="Y27" i="10"/>
  <c r="E24" i="9" s="1"/>
  <c r="Y26" i="10"/>
  <c r="E23" i="9" s="1"/>
  <c r="Y25" i="10"/>
  <c r="E22" i="9" s="1"/>
  <c r="Y24" i="10"/>
  <c r="E21" i="9" s="1"/>
  <c r="Y23" i="10"/>
  <c r="E19" i="9" s="1"/>
  <c r="Y22" i="10"/>
  <c r="E18" i="9" s="1"/>
  <c r="Y21" i="10"/>
  <c r="E17" i="9" s="1"/>
  <c r="Y20" i="10"/>
  <c r="E16" i="9" s="1"/>
  <c r="Y19" i="10"/>
  <c r="E15" i="9" s="1"/>
  <c r="Y18" i="10"/>
  <c r="E13" i="9" s="1"/>
  <c r="Y17" i="10"/>
  <c r="E12" i="9" s="1"/>
  <c r="Y16" i="10"/>
  <c r="E11" i="9" s="1"/>
  <c r="Y15" i="10"/>
  <c r="E10" i="9" s="1"/>
  <c r="Y14" i="10"/>
  <c r="E9" i="9" s="1"/>
  <c r="Y13" i="10"/>
  <c r="E7" i="9" s="1"/>
  <c r="Y12" i="10"/>
  <c r="E6" i="9" s="1"/>
  <c r="Y11" i="10"/>
  <c r="E5" i="9" s="1"/>
  <c r="Y10" i="10"/>
  <c r="E4" i="9" s="1"/>
  <c r="Y9" i="10"/>
  <c r="E3" i="9" s="1"/>
  <c r="I27" i="9"/>
  <c r="G27" i="9"/>
  <c r="Y28" i="8"/>
  <c r="C25" i="9" s="1"/>
  <c r="Y27" i="8"/>
  <c r="C24" i="9" s="1"/>
  <c r="Y26" i="8"/>
  <c r="C23" i="9" s="1"/>
  <c r="Y25" i="8"/>
  <c r="C22" i="9" s="1"/>
  <c r="Y24" i="8"/>
  <c r="C21" i="9" s="1"/>
  <c r="Y23" i="8"/>
  <c r="C19" i="9" s="1"/>
  <c r="Y22" i="8"/>
  <c r="C18" i="9" s="1"/>
  <c r="Y21" i="8"/>
  <c r="C17" i="9" s="1"/>
  <c r="Y20" i="8"/>
  <c r="C16" i="9" s="1"/>
  <c r="Y19" i="8"/>
  <c r="C15" i="9" s="1"/>
  <c r="Y18" i="8"/>
  <c r="C13" i="9" s="1"/>
  <c r="Y17" i="8"/>
  <c r="C12" i="9" s="1"/>
  <c r="Y16" i="8"/>
  <c r="C11" i="9" s="1"/>
  <c r="Y15" i="8"/>
  <c r="C10" i="9" s="1"/>
  <c r="Y14" i="8"/>
  <c r="C9" i="9" s="1"/>
  <c r="Y13" i="8"/>
  <c r="C7" i="9" s="1"/>
  <c r="Y12" i="8"/>
  <c r="C6" i="9" s="1"/>
  <c r="Y11" i="8"/>
  <c r="C5" i="9" s="1"/>
  <c r="Y10" i="8"/>
  <c r="C4" i="9" s="1"/>
  <c r="Y9" i="8"/>
  <c r="C3" i="9" s="1"/>
  <c r="D33" i="3" l="1"/>
  <c r="D14" i="15"/>
  <c r="D32" i="3"/>
  <c r="D13" i="15"/>
  <c r="E27" i="9"/>
  <c r="C27" i="9"/>
  <c r="H14" i="9"/>
  <c r="H20" i="9"/>
  <c r="H26" i="9"/>
  <c r="H8" i="9"/>
  <c r="D31" i="3" l="1"/>
  <c r="D12" i="15"/>
  <c r="D37" i="3"/>
  <c r="D18" i="15"/>
  <c r="D36" i="3"/>
  <c r="D17" i="15"/>
  <c r="D35" i="3"/>
  <c r="D16" i="15"/>
  <c r="D34" i="3"/>
  <c r="D15" i="15"/>
  <c r="D30" i="3"/>
  <c r="D11" i="15"/>
  <c r="B28" i="9"/>
  <c r="AR35" i="15" l="1"/>
  <c r="AR27" i="15"/>
  <c r="AR23" i="15"/>
  <c r="AR19" i="15"/>
  <c r="AR15" i="15"/>
  <c r="AR32" i="15"/>
  <c r="AR22" i="15"/>
  <c r="AR30" i="15"/>
  <c r="AR25" i="15"/>
  <c r="AR21" i="15"/>
  <c r="AR17" i="15"/>
  <c r="AR13" i="15"/>
  <c r="AR29" i="15"/>
  <c r="AR24" i="15"/>
  <c r="AR20" i="15"/>
  <c r="AR16" i="15"/>
  <c r="AR12" i="15"/>
  <c r="AR26" i="15"/>
  <c r="AR18" i="15"/>
  <c r="AR14" i="15"/>
  <c r="AR5" i="15"/>
  <c r="AF37" i="15"/>
  <c r="AR9" i="15"/>
  <c r="AR8" i="15"/>
  <c r="AR4" i="15"/>
  <c r="AR11" i="15"/>
  <c r="AF34" i="15"/>
  <c r="AR7" i="15"/>
  <c r="AR3" i="15"/>
  <c r="AR10" i="15"/>
  <c r="AF12" i="15" s="1"/>
  <c r="AR6" i="15"/>
  <c r="AA32" i="15"/>
  <c r="O34" i="15" s="1"/>
  <c r="AA27" i="15"/>
  <c r="AA23" i="15"/>
  <c r="AA19" i="15"/>
  <c r="AA15" i="15"/>
  <c r="AA11" i="15"/>
  <c r="AA6" i="15"/>
  <c r="AA30" i="15"/>
  <c r="AA26" i="15"/>
  <c r="AA22" i="15"/>
  <c r="AA18" i="15"/>
  <c r="AA14" i="15"/>
  <c r="AA9" i="15"/>
  <c r="AA5" i="15"/>
  <c r="AA3" i="15"/>
  <c r="AA29" i="15"/>
  <c r="O31" i="15" s="1"/>
  <c r="AA25" i="15"/>
  <c r="AA21" i="15"/>
  <c r="AA17" i="15"/>
  <c r="AA13" i="15"/>
  <c r="AA8" i="15"/>
  <c r="AA4" i="15"/>
  <c r="AA35" i="15"/>
  <c r="O37" i="15" s="1"/>
  <c r="AA10" i="15"/>
  <c r="AA24" i="15"/>
  <c r="AA20" i="15"/>
  <c r="AA16" i="15"/>
  <c r="AA12" i="15"/>
  <c r="AA7" i="15"/>
  <c r="I12" i="7"/>
  <c r="I13" i="7"/>
  <c r="I14" i="7"/>
  <c r="I15" i="7"/>
  <c r="H12" i="7"/>
  <c r="H13" i="7"/>
  <c r="H14" i="7"/>
  <c r="H15" i="7"/>
  <c r="G12" i="7"/>
  <c r="G13" i="7"/>
  <c r="G14" i="7"/>
  <c r="G15" i="7"/>
  <c r="F12" i="7"/>
  <c r="F13" i="7"/>
  <c r="F14" i="7"/>
  <c r="F15" i="7"/>
  <c r="E12" i="7"/>
  <c r="E13" i="7"/>
  <c r="E14" i="7"/>
  <c r="E15" i="7"/>
  <c r="D12" i="7"/>
  <c r="D13" i="7"/>
  <c r="D14" i="7"/>
  <c r="D15" i="7"/>
  <c r="C12" i="7"/>
  <c r="C13" i="7"/>
  <c r="C14" i="7"/>
  <c r="C15" i="7"/>
  <c r="B12" i="7"/>
  <c r="B13" i="7"/>
  <c r="B14" i="7"/>
  <c r="B15" i="7"/>
  <c r="I11" i="7"/>
  <c r="H11" i="7"/>
  <c r="G11" i="7"/>
  <c r="F11" i="7"/>
  <c r="E11" i="7"/>
  <c r="C11" i="7"/>
  <c r="D11" i="7"/>
  <c r="B11" i="7"/>
  <c r="O19" i="15" l="1"/>
  <c r="AF19" i="15"/>
  <c r="O28" i="15"/>
  <c r="AF28" i="15"/>
  <c r="O24" i="15"/>
  <c r="AF8" i="15"/>
  <c r="AF31" i="15"/>
  <c r="O15" i="15"/>
  <c r="AF5" i="15"/>
  <c r="AF24" i="15"/>
  <c r="AF15" i="15"/>
  <c r="O12" i="15"/>
  <c r="O5" i="15"/>
  <c r="O8" i="15"/>
  <c r="J13" i="7"/>
  <c r="J12" i="7"/>
  <c r="I32" i="3" s="1"/>
  <c r="I15" i="15" l="1"/>
  <c r="I13" i="15"/>
  <c r="I34" i="3"/>
  <c r="K13" i="7"/>
  <c r="J34" i="3" s="1"/>
  <c r="J15" i="15" s="1"/>
  <c r="K12" i="7"/>
  <c r="J32" i="3" s="1"/>
  <c r="J13" i="15" s="1"/>
  <c r="J11" i="7"/>
  <c r="J14" i="7"/>
  <c r="J15" i="7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G4" i="5"/>
  <c r="F4" i="5"/>
  <c r="E4" i="5"/>
  <c r="D4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5" i="5"/>
  <c r="C4" i="5"/>
  <c r="B4" i="5"/>
  <c r="I17" i="15" l="1"/>
  <c r="I36" i="3"/>
  <c r="I16" i="15"/>
  <c r="I35" i="3"/>
  <c r="I11" i="15"/>
  <c r="I30" i="3"/>
  <c r="K11" i="7"/>
  <c r="J30" i="3" s="1"/>
  <c r="J11" i="15" s="1"/>
  <c r="K15" i="7"/>
  <c r="J36" i="3" s="1"/>
  <c r="J17" i="15" s="1"/>
  <c r="K14" i="7"/>
  <c r="J35" i="3" s="1"/>
  <c r="J16" i="15" s="1"/>
  <c r="H18" i="5"/>
  <c r="H25" i="5"/>
  <c r="H21" i="5"/>
  <c r="H17" i="5"/>
  <c r="J17" i="5" s="1"/>
  <c r="H13" i="5"/>
  <c r="H9" i="5"/>
  <c r="H7" i="5"/>
  <c r="H10" i="5"/>
  <c r="H26" i="5"/>
  <c r="H14" i="5"/>
  <c r="H22" i="5"/>
  <c r="H16" i="5"/>
  <c r="H24" i="5"/>
  <c r="H20" i="5"/>
  <c r="H12" i="5"/>
  <c r="H11" i="5"/>
  <c r="H27" i="5"/>
  <c r="H23" i="5"/>
  <c r="H19" i="5"/>
  <c r="H15" i="5"/>
  <c r="H4" i="5"/>
  <c r="H6" i="5"/>
  <c r="H8" i="5"/>
  <c r="H5" i="5"/>
  <c r="P26" i="2"/>
  <c r="O26" i="2"/>
  <c r="K26" i="2"/>
  <c r="P25" i="2"/>
  <c r="N25" i="2"/>
  <c r="L25" i="2"/>
  <c r="N24" i="2"/>
  <c r="M24" i="2"/>
  <c r="L24" i="2"/>
  <c r="N23" i="2"/>
  <c r="M23" i="2"/>
  <c r="L23" i="2"/>
  <c r="P22" i="2"/>
  <c r="M22" i="2"/>
  <c r="K22" i="2"/>
  <c r="P21" i="2"/>
  <c r="O21" i="2"/>
  <c r="M21" i="2"/>
  <c r="M20" i="2"/>
  <c r="L20" i="2"/>
  <c r="K20" i="2"/>
  <c r="P19" i="2"/>
  <c r="O19" i="2"/>
  <c r="N19" i="2"/>
  <c r="P18" i="2"/>
  <c r="M18" i="2"/>
  <c r="K18" i="2"/>
  <c r="O17" i="2"/>
  <c r="AN4" i="15" l="1"/>
  <c r="W3" i="15"/>
  <c r="AN35" i="15"/>
  <c r="AN29" i="15"/>
  <c r="AN22" i="15"/>
  <c r="AN13" i="15"/>
  <c r="AN6" i="15"/>
  <c r="W7" i="15"/>
  <c r="AN33" i="15"/>
  <c r="AN27" i="15"/>
  <c r="AN18" i="15"/>
  <c r="AN11" i="15"/>
  <c r="AN3" i="15"/>
  <c r="AF4" i="15" s="1"/>
  <c r="W6" i="15"/>
  <c r="AN38" i="15"/>
  <c r="AF39" i="15" s="1"/>
  <c r="AN32" i="15"/>
  <c r="AN26" i="15"/>
  <c r="AN17" i="15"/>
  <c r="AN10" i="15"/>
  <c r="W4" i="15"/>
  <c r="AN36" i="15"/>
  <c r="AN30" i="15"/>
  <c r="AN23" i="15"/>
  <c r="AN14" i="15"/>
  <c r="AN7" i="15"/>
  <c r="W36" i="15"/>
  <c r="W30" i="15"/>
  <c r="W23" i="15"/>
  <c r="W14" i="15"/>
  <c r="W35" i="15"/>
  <c r="W29" i="15"/>
  <c r="O30" i="15" s="1"/>
  <c r="W22" i="15"/>
  <c r="O23" i="15" s="1"/>
  <c r="W13" i="15"/>
  <c r="O14" i="15" s="1"/>
  <c r="W33" i="15"/>
  <c r="W27" i="15"/>
  <c r="W18" i="15"/>
  <c r="W11" i="15"/>
  <c r="W38" i="15"/>
  <c r="O39" i="15" s="1"/>
  <c r="W32" i="15"/>
  <c r="W26" i="15"/>
  <c r="W17" i="15"/>
  <c r="W10" i="15"/>
  <c r="J11" i="5"/>
  <c r="H18" i="3"/>
  <c r="J19" i="5"/>
  <c r="H22" i="3"/>
  <c r="J22" i="5"/>
  <c r="E24" i="3"/>
  <c r="J21" i="5"/>
  <c r="C24" i="3"/>
  <c r="J23" i="5"/>
  <c r="H24" i="3"/>
  <c r="J20" i="5"/>
  <c r="A24" i="3"/>
  <c r="J14" i="5"/>
  <c r="E20" i="3"/>
  <c r="J9" i="5"/>
  <c r="C18" i="3"/>
  <c r="J25" i="5"/>
  <c r="C26" i="3"/>
  <c r="J15" i="5"/>
  <c r="H20" i="3"/>
  <c r="J16" i="5"/>
  <c r="C22" i="3"/>
  <c r="A22" i="3"/>
  <c r="J10" i="5"/>
  <c r="E18" i="3"/>
  <c r="J12" i="5"/>
  <c r="A20" i="3"/>
  <c r="J27" i="5"/>
  <c r="H26" i="3"/>
  <c r="J24" i="5"/>
  <c r="A26" i="3"/>
  <c r="J26" i="5"/>
  <c r="E26" i="3"/>
  <c r="J13" i="5"/>
  <c r="C20" i="3"/>
  <c r="J18" i="5"/>
  <c r="E22" i="3"/>
  <c r="J6" i="5"/>
  <c r="E16" i="3"/>
  <c r="J5" i="5"/>
  <c r="C16" i="3"/>
  <c r="J8" i="5"/>
  <c r="A18" i="3"/>
  <c r="J7" i="5"/>
  <c r="H16" i="3"/>
  <c r="J4" i="5"/>
  <c r="A16" i="3"/>
  <c r="M17" i="2"/>
  <c r="K17" i="2"/>
  <c r="O16" i="2"/>
  <c r="N16" i="2"/>
  <c r="L16" i="2"/>
  <c r="P15" i="2"/>
  <c r="O15" i="2"/>
  <c r="K15" i="2"/>
  <c r="O14" i="2"/>
  <c r="N14" i="2"/>
  <c r="M14" i="2"/>
  <c r="M13" i="2"/>
  <c r="L13" i="2"/>
  <c r="K13" i="2"/>
  <c r="O27" i="15" l="1"/>
  <c r="O36" i="15"/>
  <c r="O11" i="15"/>
  <c r="AF18" i="15"/>
  <c r="O7" i="15"/>
  <c r="O4" i="15"/>
  <c r="AF33" i="15"/>
  <c r="AF30" i="15"/>
  <c r="O33" i="15"/>
  <c r="AF11" i="15"/>
  <c r="AF7" i="15"/>
  <c r="AF36" i="15"/>
  <c r="AF14" i="15"/>
  <c r="O18" i="15"/>
  <c r="AF27" i="15"/>
  <c r="AF23" i="15"/>
  <c r="P12" i="2"/>
  <c r="O12" i="2"/>
  <c r="N12" i="2"/>
  <c r="O11" i="2"/>
  <c r="N11" i="2"/>
  <c r="L11" i="2"/>
  <c r="P10" i="2"/>
  <c r="O10" i="2"/>
  <c r="K10" i="2"/>
  <c r="N9" i="2"/>
  <c r="M9" i="2"/>
  <c r="L9" i="2"/>
  <c r="P8" i="2"/>
  <c r="L8" i="2"/>
  <c r="K8" i="2"/>
  <c r="M7" i="2"/>
  <c r="L7" i="2"/>
  <c r="K7" i="2"/>
  <c r="P6" i="2"/>
  <c r="O6" i="2"/>
  <c r="M6" i="2"/>
  <c r="N5" i="2"/>
  <c r="L5" i="2"/>
  <c r="K5" i="2"/>
  <c r="O4" i="2"/>
  <c r="N4" i="2"/>
  <c r="L4" i="2"/>
  <c r="P3" i="2"/>
  <c r="N3" i="2"/>
  <c r="K3" i="2"/>
  <c r="O27" i="2" l="1"/>
  <c r="Z6" i="2" s="1"/>
  <c r="P27" i="2"/>
  <c r="Z7" i="2" s="1"/>
  <c r="L27" i="2"/>
  <c r="Z3" i="2" s="1"/>
  <c r="K27" i="2"/>
  <c r="Z2" i="2" s="1"/>
  <c r="M27" i="2"/>
  <c r="Z4" i="2" s="1"/>
  <c r="F4" i="15" s="1"/>
  <c r="N27" i="2"/>
  <c r="Z5" i="2" s="1"/>
  <c r="F9" i="3" l="1"/>
  <c r="F11" i="3"/>
  <c r="F6" i="15"/>
  <c r="F8" i="3"/>
  <c r="F3" i="15"/>
  <c r="F12" i="3"/>
  <c r="F7" i="15"/>
  <c r="F7" i="3"/>
  <c r="F2" i="15"/>
  <c r="F10" i="3"/>
  <c r="F5" i="15"/>
  <c r="AA4" i="2"/>
  <c r="G9" i="3" s="1"/>
  <c r="G4" i="15" s="1"/>
  <c r="AA5" i="2"/>
  <c r="G10" i="3" s="1"/>
  <c r="G5" i="15" s="1"/>
  <c r="AA3" i="2"/>
  <c r="G8" i="3" s="1"/>
  <c r="G3" i="15" s="1"/>
  <c r="AA7" i="2"/>
  <c r="G12" i="3" s="1"/>
  <c r="G7" i="15" s="1"/>
  <c r="AA6" i="2"/>
  <c r="G11" i="3" s="1"/>
  <c r="G6" i="15" s="1"/>
  <c r="AA2" i="2"/>
  <c r="G7" i="3" s="1"/>
  <c r="G2" i="15" s="1"/>
  <c r="AJ35" i="15" l="1"/>
  <c r="AF35" i="15" s="1"/>
  <c r="AJ26" i="15"/>
  <c r="AF26" i="15" s="1"/>
  <c r="AJ17" i="15"/>
  <c r="AF17" i="15" s="1"/>
  <c r="S38" i="15"/>
  <c r="O38" i="15" s="1"/>
  <c r="AJ32" i="15"/>
  <c r="AF32" i="15" s="1"/>
  <c r="AJ13" i="15"/>
  <c r="AF13" i="15" s="1"/>
  <c r="AJ6" i="15"/>
  <c r="AF6" i="15" s="1"/>
  <c r="AJ3" i="15"/>
  <c r="AF3" i="15" s="1"/>
  <c r="S35" i="15"/>
  <c r="O35" i="15" s="1"/>
  <c r="AJ31" i="15"/>
  <c r="AJ10" i="15"/>
  <c r="AF10" i="15" s="1"/>
  <c r="AJ38" i="15"/>
  <c r="AF38" i="15" s="1"/>
  <c r="AJ29" i="15"/>
  <c r="AJ22" i="15"/>
  <c r="AF22" i="15" s="1"/>
  <c r="S26" i="15"/>
  <c r="O26" i="15" s="1"/>
  <c r="S6" i="15"/>
  <c r="O6" i="15" s="1"/>
  <c r="S32" i="15"/>
  <c r="O32" i="15" s="1"/>
  <c r="S17" i="15"/>
  <c r="O17" i="15" s="1"/>
  <c r="S31" i="15"/>
  <c r="S13" i="15"/>
  <c r="O13" i="15" s="1"/>
  <c r="S22" i="15"/>
  <c r="O22" i="15" s="1"/>
  <c r="S29" i="15"/>
  <c r="S10" i="15"/>
  <c r="O10" i="15" s="1"/>
  <c r="S3" i="15"/>
  <c r="O3" i="15" s="1"/>
  <c r="AF29" i="15" l="1"/>
  <c r="D24" i="15"/>
  <c r="D21" i="15" s="1"/>
  <c r="A50" i="3" s="1"/>
  <c r="O29" i="15"/>
</calcChain>
</file>

<file path=xl/sharedStrings.xml><?xml version="1.0" encoding="utf-8"?>
<sst xmlns="http://schemas.openxmlformats.org/spreadsheetml/2006/main" count="1164" uniqueCount="780">
  <si>
    <t>5 А</t>
  </si>
  <si>
    <t>Класс</t>
  </si>
  <si>
    <t>5 Б</t>
  </si>
  <si>
    <t>Возраст</t>
  </si>
  <si>
    <t>5 В</t>
  </si>
  <si>
    <t>Для того, чтобы определить свои профессиональные склонности, выберите один из трёх вариантов - "а", "б" или "в"</t>
  </si>
  <si>
    <t>Мальчик</t>
  </si>
  <si>
    <t>Девочка</t>
  </si>
  <si>
    <t>а) общаться с самыми разными людьми;</t>
  </si>
  <si>
    <t>Мне хотелось бы в своей профессиональной деятельности…</t>
  </si>
  <si>
    <t>б) снимать фильмы, писать книги, рисовать, выступать на сцене и т.д.</t>
  </si>
  <si>
    <t>В книге или кинофильме меня больше всего привлекает…</t>
  </si>
  <si>
    <t>в) заниматься расчетами; вести документацию.</t>
  </si>
  <si>
    <t>Меня больше обрадует Нобелевская премия…</t>
  </si>
  <si>
    <t>а) возможность следить за ходом мыслей автора;</t>
  </si>
  <si>
    <t>Я скорее соглашусь стать…</t>
  </si>
  <si>
    <t>б) художественная форма, мастерство писателя или режиссера;</t>
  </si>
  <si>
    <t>Будущее людей определяют…</t>
  </si>
  <si>
    <t>в) сюжет, действия героев.</t>
  </si>
  <si>
    <t>Если я стану руководителем, то в первую очередь займусь…</t>
  </si>
  <si>
    <t>а) за общественную деятельность;</t>
  </si>
  <si>
    <t>На технической выставке меня больше привлечет…</t>
  </si>
  <si>
    <t>б) в области науки;</t>
  </si>
  <si>
    <t>В людях я ценю, прежде всего…</t>
  </si>
  <si>
    <t>в) в области искусства.</t>
  </si>
  <si>
    <t>В свободное время мне хотелось бы…</t>
  </si>
  <si>
    <t>а) главным механиком;</t>
  </si>
  <si>
    <t>В заграничных поездках меня скорее заинтересует…</t>
  </si>
  <si>
    <t>б) начальником экспедиции;</t>
  </si>
  <si>
    <t>Мне интереснее беседовать о…</t>
  </si>
  <si>
    <t>в) главным бухгалтером.</t>
  </si>
  <si>
    <t>Если бы в моей школе было всего три кружка, я бы выбрал(а)…</t>
  </si>
  <si>
    <t>а) взаимопонимание между людьми;</t>
  </si>
  <si>
    <t>В школе следует обратить особое внимание на…</t>
  </si>
  <si>
    <t>б) научные открытия;</t>
  </si>
  <si>
    <t>Я с большим удовольствием смотрю…</t>
  </si>
  <si>
    <t>в) развитие производства.</t>
  </si>
  <si>
    <t>Мне хотелось бы работать…</t>
  </si>
  <si>
    <t>а) созданием дружного, сплоченного коллектива;</t>
  </si>
  <si>
    <t>Школа в первую очередь должна…</t>
  </si>
  <si>
    <t>б) разработкой новых технологий обучения;</t>
  </si>
  <si>
    <t>Главное в жизни…</t>
  </si>
  <si>
    <t>в) работой с документами.</t>
  </si>
  <si>
    <t>Государство должно в первую очередь заботиться о…</t>
  </si>
  <si>
    <t>а) внутреннее устройство экспонатов;</t>
  </si>
  <si>
    <t>Мне больше всего нравятся уроки…</t>
  </si>
  <si>
    <t>б) их практическое применение;</t>
  </si>
  <si>
    <t>Мне интереснее было бы…</t>
  </si>
  <si>
    <t>в) внешний вид экспонатов (цвет, форма).</t>
  </si>
  <si>
    <t>Я предпочитаю читать статьи о…</t>
  </si>
  <si>
    <t>а) дружелюбие и отзывчивость;</t>
  </si>
  <si>
    <t>В свободное время я люблю…</t>
  </si>
  <si>
    <t>б) смелость и выносливость;</t>
  </si>
  <si>
    <t>Больший интерес у меня вызовет сообщение о…</t>
  </si>
  <si>
    <t>в) обязательность и аккуратность.</t>
  </si>
  <si>
    <t>Я предпочту работать…</t>
  </si>
  <si>
    <t>а) ставить различные опыты, эксперименты;</t>
  </si>
  <si>
    <t>б) писать стихи, сочинять музыку или рисовать;</t>
  </si>
  <si>
    <t>в) тренироваться.</t>
  </si>
  <si>
    <t>а) возможность знакомства с историей и культурой другой страны;</t>
  </si>
  <si>
    <t>б) экстремальный туризм (альпинизм, виндсерфинг, горные лыжи);</t>
  </si>
  <si>
    <t>в) деловое общение</t>
  </si>
  <si>
    <t>а) человеческих взаимоотношениях;</t>
  </si>
  <si>
    <t>б) новой научной гипотезе;</t>
  </si>
  <si>
    <t>в) технических характеристиках новой модели машины, компьютера.</t>
  </si>
  <si>
    <t>а) технический;</t>
  </si>
  <si>
    <t>б) музыкальный;</t>
  </si>
  <si>
    <t>в) спортивный.</t>
  </si>
  <si>
    <t>а) улучшение взаимопонимания между учителями и учениками;</t>
  </si>
  <si>
    <t>б) поддержание здоровья учащихся, занятия спортом;</t>
  </si>
  <si>
    <t>в) укрепление дисциплины.</t>
  </si>
  <si>
    <t>а) научно-популярные фильмы;</t>
  </si>
  <si>
    <t>б) программы о культуре и искусстве;</t>
  </si>
  <si>
    <t>в) спортивные программы.</t>
  </si>
  <si>
    <t>а) с детьми или сверстниками;</t>
  </si>
  <si>
    <t>б) с машинами, механизмами;</t>
  </si>
  <si>
    <t>в) с объектами природы.</t>
  </si>
  <si>
    <t>а) учить общению с другими людьми;</t>
  </si>
  <si>
    <t>б) давать знания;</t>
  </si>
  <si>
    <t>в) обучать навыкам работы.</t>
  </si>
  <si>
    <t>а) иметь возможность заниматься творчеством;</t>
  </si>
  <si>
    <t>б) вести здоровый образ жизни;</t>
  </si>
  <si>
    <t>в) тщательно планировать свои дела.</t>
  </si>
  <si>
    <t>а) защите интересов и прав граждан;</t>
  </si>
  <si>
    <t>б) достижениях в области науки и техники;</t>
  </si>
  <si>
    <t>в) материальном благополучии граждан.</t>
  </si>
  <si>
    <t>а) труда;</t>
  </si>
  <si>
    <t>б) физкультуры;</t>
  </si>
  <si>
    <t>в) математики.</t>
  </si>
  <si>
    <t>а) заниматься сбытом товаров;</t>
  </si>
  <si>
    <t>б) изготавливать изделия;</t>
  </si>
  <si>
    <t>в) планировать производство товаров.</t>
  </si>
  <si>
    <t>а) выдающихся ученых и их открытиях;</t>
  </si>
  <si>
    <t>б) интересных изобретениях;</t>
  </si>
  <si>
    <t>в) жизни и творчестве писателей, художников, музыкантов.</t>
  </si>
  <si>
    <t>а) читать, думать, рассуждать;</t>
  </si>
  <si>
    <t>б) что-нибудь мастерить, шить, ухаживать за животными, растениями;</t>
  </si>
  <si>
    <t>в) ходить на выставки, концерты, в музеи.</t>
  </si>
  <si>
    <t>а) научном открытии;</t>
  </si>
  <si>
    <t>б) художественной выставке;</t>
  </si>
  <si>
    <t>в) экономической ситуации.</t>
  </si>
  <si>
    <t>а) в помещении, где много людей;</t>
  </si>
  <si>
    <t>б) в необычных условиях;</t>
  </si>
  <si>
    <t>в) в обычном кабинете.</t>
  </si>
  <si>
    <t>Образец бланка</t>
  </si>
  <si>
    <t>Ответы</t>
  </si>
  <si>
    <t>I</t>
  </si>
  <si>
    <t>II</t>
  </si>
  <si>
    <t>III</t>
  </si>
  <si>
    <t>IV</t>
  </si>
  <si>
    <t>V</t>
  </si>
  <si>
    <t>VI</t>
  </si>
  <si>
    <t>Cклонность к работе с людьми</t>
  </si>
  <si>
    <t>а</t>
  </si>
  <si>
    <t>б</t>
  </si>
  <si>
    <t>в</t>
  </si>
  <si>
    <t>Cклонность к исследовательской (интеллектуальной) работе</t>
  </si>
  <si>
    <t>Cклонность к практической деятельности</t>
  </si>
  <si>
    <t>Cклонность к эстетическим видам деятельности</t>
  </si>
  <si>
    <t>Cклонность к экстремальным видам деятельности</t>
  </si>
  <si>
    <t>Cклонность к планово-экономическим видам деятельности</t>
  </si>
  <si>
    <t>Сумма баллов</t>
  </si>
  <si>
    <t>Опросник профессиональных склонностей</t>
  </si>
  <si>
    <t>ФИО</t>
  </si>
  <si>
    <t>Дата</t>
  </si>
  <si>
    <t>Шкала</t>
  </si>
  <si>
    <t>Баллы</t>
  </si>
  <si>
    <t>Уровень</t>
  </si>
  <si>
    <r>
      <t xml:space="preserve">Для того чтобы помочь вам выбрать профессию, предлагаем перечень вопросов. Подумайте перед тем, как ответить на каждый вопрос, постарайтесь дать как можно более точный ответ.
</t>
    </r>
    <r>
      <rPr>
        <b/>
        <sz val="14"/>
        <color theme="1"/>
        <rFont val="Calibri"/>
        <family val="2"/>
        <charset val="204"/>
        <scheme val="minor"/>
      </rPr>
      <t>В зависимости от привлекательности содержания приведенных ниже фраз отметьте один из четырёх пунктов по принципу по принципу: "Очень нравится", "Нравится", "Сомневаюсь", "Не нравится", "Очень не нравится".</t>
    </r>
  </si>
  <si>
    <t>Уроки по физике.</t>
  </si>
  <si>
    <t>Очень нравится</t>
  </si>
  <si>
    <t>Уроки по математике.</t>
  </si>
  <si>
    <t>Нравится</t>
  </si>
  <si>
    <t>Уроки по химии.</t>
  </si>
  <si>
    <t>Сомневаюсь</t>
  </si>
  <si>
    <t>Читать книги или статьи по астрономии.</t>
  </si>
  <si>
    <t>Не нравится</t>
  </si>
  <si>
    <t>Читать об опытах и животных.</t>
  </si>
  <si>
    <t>Очень не нравится</t>
  </si>
  <si>
    <t>Читать о жизни и работе врачей.</t>
  </si>
  <si>
    <t>Читать о сельском хозяйстве, о растениях и животных.</t>
  </si>
  <si>
    <t>Читать о лесе.</t>
  </si>
  <si>
    <t>Читать произведения классиков мировой литературы.</t>
  </si>
  <si>
    <t>Читать газеты, журналы, слушать радио, смотреть телевизор.</t>
  </si>
  <si>
    <t>Уроки истории.</t>
  </si>
  <si>
    <t>Посещать театры, музеи, художественные выставки.</t>
  </si>
  <si>
    <t>Читать литературу о геологических экспедициях.</t>
  </si>
  <si>
    <t>Читать о различных странах, их экономике, государственном устройстве.</t>
  </si>
  <si>
    <t>Организовывать товарищей на выполнение общественной работы и руководить ими.</t>
  </si>
  <si>
    <t>Читать о работе милиции.</t>
  </si>
  <si>
    <t>Читать о моряках, летчиках.</t>
  </si>
  <si>
    <t>Читать о работе воспитателя.</t>
  </si>
  <si>
    <t>Знакомиться с устройством и работой станков.</t>
  </si>
  <si>
    <t>Готовить обеды.</t>
  </si>
  <si>
    <t>Читать о строителях.</t>
  </si>
  <si>
    <t>Заботиться о красоте помещения, в котором вы учитесь, живете, работаете.</t>
  </si>
  <si>
    <t>Читать о достижениях техники (например, журналы, посвященные технике и т.д.).</t>
  </si>
  <si>
    <t>Знакомиться с устройством бытовых электро-и радиоприборов.</t>
  </si>
  <si>
    <t>Читать научно-популярную литературу об открытиях и физике.</t>
  </si>
  <si>
    <t>Читать научно-популярную литературу о математике.</t>
  </si>
  <si>
    <t>Узнавать о новых достижениях в области химии (из журналов, радио-и телепередач и т. д.).</t>
  </si>
  <si>
    <t>Смотреть телепередачи о космонавтах.</t>
  </si>
  <si>
    <t>Изучать биологию.</t>
  </si>
  <si>
    <t>Интересоваться причинами и способами лечения болезней.</t>
  </si>
  <si>
    <t>Изучать ботанику.</t>
  </si>
  <si>
    <t>Проводить время в лесу.</t>
  </si>
  <si>
    <t>Читать литературно-критические статьи.</t>
  </si>
  <si>
    <t>Активно участвовать в общественной жизни.</t>
  </si>
  <si>
    <t>Читать книги об исторических событиях.</t>
  </si>
  <si>
    <t>Слушать симфоническую музыку.</t>
  </si>
  <si>
    <t>Узнавать об открытиях новых месторождений полезных ископаемых.</t>
  </si>
  <si>
    <t>Узнавать о географических открытиях.</t>
  </si>
  <si>
    <t>Обсуждать текущие дела и события.</t>
  </si>
  <si>
    <t>Устанавливать дисциплину среди сверстников или младших.</t>
  </si>
  <si>
    <t>Путешествовать по стране.</t>
  </si>
  <si>
    <t>Давать объяснения товарищам, как решить трудную задачу, правильно написать предложение и др.</t>
  </si>
  <si>
    <t>Знакомиться с различными инструментами.</t>
  </si>
  <si>
    <t>Уроки домоводства.</t>
  </si>
  <si>
    <t>Узнавать о новых достижениях в области строительства.</t>
  </si>
  <si>
    <t>Посещать фабрики.</t>
  </si>
  <si>
    <t>Знакомиться с устройством механизмов, машин.</t>
  </si>
  <si>
    <t>Читать статьи в научно-популярных журналах о достижениях в области радиотехники.</t>
  </si>
  <si>
    <t>Разбираться в теории физических явлений.</t>
  </si>
  <si>
    <t>Решать сложные математические задачи.</t>
  </si>
  <si>
    <t>Ставить опыты по химии, следить за ходом химических реакций.</t>
  </si>
  <si>
    <t>Наблюдать за небесными светилами.</t>
  </si>
  <si>
    <t>Вести наблюдения за растениями.</t>
  </si>
  <si>
    <t>Делать перевязки, оказывать первую помощь при ушибах и т.д.</t>
  </si>
  <si>
    <t>Выращивать животных и ухаживать за ними.</t>
  </si>
  <si>
    <t>Собирать гербарий.</t>
  </si>
  <si>
    <t>Писать рассказы и стихи.</t>
  </si>
  <si>
    <t>Наблюдать за поведением и жизнью людей.</t>
  </si>
  <si>
    <t>Принимать участие в работе исторического кружка, разыскивать материалы, свидетельствующие о событиях прошлого.</t>
  </si>
  <si>
    <t>Декламировать, петь в хоре, выступать на сцене.</t>
  </si>
  <si>
    <t>Собирать минералы, интересоваться их происхождением.</t>
  </si>
  <si>
    <t>Изучать природу родного края.</t>
  </si>
  <si>
    <t>Организовывать общественные мероприятия в школе.</t>
  </si>
  <si>
    <t>Обращать особое внимание на поведение людей.</t>
  </si>
  <si>
    <t>Посещать кружок автолюбителей, обслуживать автомобиль.</t>
  </si>
  <si>
    <t>Проводить время с маленькими детьми (читать им книги, что-нибудь рассказывать, помогать чем-либо).</t>
  </si>
  <si>
    <t>Изготавливать различные детали и предметы.</t>
  </si>
  <si>
    <t>Организовывать питание во время походов.</t>
  </si>
  <si>
    <t>Бывать на стройках.</t>
  </si>
  <si>
    <t>Шить одежду.</t>
  </si>
  <si>
    <t>Собиратьи ремонтировать механизмы велосипедов, швейных машин, часов и т.п.</t>
  </si>
  <si>
    <t>Ремонтировать бытовые электро-и радиоприборы.</t>
  </si>
  <si>
    <t>Заниматься в физическом кружке.</t>
  </si>
  <si>
    <t>Заниматься в математическом кружке.</t>
  </si>
  <si>
    <t>Готовить растворы, взвешивать реактивы.</t>
  </si>
  <si>
    <t>Посещать планетарий.</t>
  </si>
  <si>
    <t>Посещать кружок биологии.</t>
  </si>
  <si>
    <t>Наблюдать за больными, оказывать им помощь.</t>
  </si>
  <si>
    <t>Наблюдать за природой и вести записи наблюдений.</t>
  </si>
  <si>
    <t>Сажать деревья и ухаживать за ними.</t>
  </si>
  <si>
    <t>Работать со словарем и литературными источниками, библиографическими справочниками.</t>
  </si>
  <si>
    <t>Быстро переключаться с одной работы на другую.</t>
  </si>
  <si>
    <t>Выступать с докладами на исторические темы.</t>
  </si>
  <si>
    <t>Играть на музыкальных инструментах, рисовать или резать по дереву.</t>
  </si>
  <si>
    <t>Составлять описания минералов.</t>
  </si>
  <si>
    <t>Участвовать в географических экспедициях.</t>
  </si>
  <si>
    <t>Выступать с сообщениями о международном положении.</t>
  </si>
  <si>
    <t>Помогать работникам милиции.</t>
  </si>
  <si>
    <t>Посещать кружок юных моряков.</t>
  </si>
  <si>
    <t>Выполнять работу воспитателя.</t>
  </si>
  <si>
    <t>Уроки труда.</t>
  </si>
  <si>
    <t>Давать советы знакомым при покупке одежды.</t>
  </si>
  <si>
    <t>Наблюдать за работой строителя.</t>
  </si>
  <si>
    <t>Знакомиться со швейным производством.</t>
  </si>
  <si>
    <t>Делать модели самолетов, планеров, кораблей.</t>
  </si>
  <si>
    <t>Собирать радиоприемники и электроприборы.</t>
  </si>
  <si>
    <t>Участвовать в олимпиадах по физике.</t>
  </si>
  <si>
    <t>Участвовать в математических олимпиадах.</t>
  </si>
  <si>
    <t>Решать задачи по химии.</t>
  </si>
  <si>
    <t>Участвовать в работе астрономического кружка.</t>
  </si>
  <si>
    <t>Проводить опыты на животных.</t>
  </si>
  <si>
    <t>Изучать функции организма человека и причины возникновения болезней.</t>
  </si>
  <si>
    <t>Проводить опытную работу с целью выращивания новых сельскохозяйственных культур.</t>
  </si>
  <si>
    <t>Быть членом общества охраны природы.</t>
  </si>
  <si>
    <t>Участвовать в диспутах, читательских конференциях.</t>
  </si>
  <si>
    <t>Анализировать явления и события жизни.</t>
  </si>
  <si>
    <t>Интересоваться прошлым нашей страны.</t>
  </si>
  <si>
    <t>Проявлять интерес к теории и истории развития искусства.</t>
  </si>
  <si>
    <t>Совершать длительные и трудные походы, во время которых приходится напряженно работать по заданной программе.</t>
  </si>
  <si>
    <t>Составлять географические карты и собирать другие географические материалы.</t>
  </si>
  <si>
    <t>Изучать политический строй различных стран.</t>
  </si>
  <si>
    <t>Работа юриста.</t>
  </si>
  <si>
    <t>Посещать кружок юных космонавтов.</t>
  </si>
  <si>
    <t>Работа учителя.</t>
  </si>
  <si>
    <t>Бывать на заводах.</t>
  </si>
  <si>
    <t>Оказывать людям различные услуги.</t>
  </si>
  <si>
    <t>Принимать участие в строительных работах,</t>
  </si>
  <si>
    <t>Знакомиться с изготовлением промышленных товаров.</t>
  </si>
  <si>
    <t>Разбираться в технических чертежах и схемах.</t>
  </si>
  <si>
    <t>Пользоваться точными измерительными приборами и производить расчеты по полученным данным.</t>
  </si>
  <si>
    <t>Проводить опыты по физике.</t>
  </si>
  <si>
    <t>Выполнять работы, требующие знания математических правил и формул.</t>
  </si>
  <si>
    <t>Ассистировать преподавателю при проведении опытов по химии.</t>
  </si>
  <si>
    <t>Собирать сведения о других планетах.</t>
  </si>
  <si>
    <t>Читать о деятельности известных биологов.</t>
  </si>
  <si>
    <t>Быть активным членом санитарных дружин.</t>
  </si>
  <si>
    <t>Выполнять работу по уходу за сельскохозяйственными машинами и орудиями труда.</t>
  </si>
  <si>
    <t>Знакомиться с ведением лесного хозяйства.</t>
  </si>
  <si>
    <t>Изучать происхождение слов и отдельных словосочетаний.</t>
  </si>
  <si>
    <t>Вести дневник, писать заметки в школьную и городскую газеты.</t>
  </si>
  <si>
    <t>Изучать историческое прошлое других стран.</t>
  </si>
  <si>
    <t>Неоднократно смотреть в театре одну и ту же пьесу.</t>
  </si>
  <si>
    <t>Читать о жизни и деятельности известных геологов.</t>
  </si>
  <si>
    <t>Изучать географию нашей планеты.</t>
  </si>
  <si>
    <t>Изучать биографии выдающихся политических деятелей.</t>
  </si>
  <si>
    <t>Правильно оценивать поступок друга, знакомого, литературного героя и т. д.</t>
  </si>
  <si>
    <t>Читать книги о средствах передвижения.</t>
  </si>
  <si>
    <t>Обучать и воспитывать детей.</t>
  </si>
  <si>
    <t>Наблюдать за действиями квалифицированного рабочего.</t>
  </si>
  <si>
    <t>Постоянно общаться со многими людьми.</t>
  </si>
  <si>
    <t>Проектировать строительные объекты.</t>
  </si>
  <si>
    <t>Посещать выставки легкой промышленности.</t>
  </si>
  <si>
    <t>Выполнять чертежи, проектировать машины.</t>
  </si>
  <si>
    <t xml:space="preserve">Разбираться в радиосхемах. </t>
  </si>
  <si>
    <t>Ключ к тесту</t>
  </si>
  <si>
    <t>Профессии</t>
  </si>
  <si>
    <t>Номера вопросов</t>
  </si>
  <si>
    <t>Итого</t>
  </si>
  <si>
    <t>Итог</t>
  </si>
  <si>
    <t>Физика</t>
  </si>
  <si>
    <t>Математика</t>
  </si>
  <si>
    <t>Химия</t>
  </si>
  <si>
    <t>Астрономия</t>
  </si>
  <si>
    <t>Биология</t>
  </si>
  <si>
    <t>Медицина</t>
  </si>
  <si>
    <t>Сельское хозяйство</t>
  </si>
  <si>
    <t>Лесное хозяйство</t>
  </si>
  <si>
    <t>Филология</t>
  </si>
  <si>
    <t>Журналистика</t>
  </si>
  <si>
    <t>История</t>
  </si>
  <si>
    <t>Искусство</t>
  </si>
  <si>
    <t>Геология</t>
  </si>
  <si>
    <t>География</t>
  </si>
  <si>
    <t>Общественная работа</t>
  </si>
  <si>
    <t>Право</t>
  </si>
  <si>
    <t>Транспорт</t>
  </si>
  <si>
    <t>Педагогика</t>
  </si>
  <si>
    <t>Рабочие специальности</t>
  </si>
  <si>
    <t>Сфера обслуживания</t>
  </si>
  <si>
    <t>Строительство</t>
  </si>
  <si>
    <t>Легкая промышленность</t>
  </si>
  <si>
    <t>Техника</t>
  </si>
  <si>
    <t>Электротехника</t>
  </si>
  <si>
    <t>Общественная раб.</t>
  </si>
  <si>
    <t>Cклонность к интеллектуальной работе</t>
  </si>
  <si>
    <r>
      <t xml:space="preserve">Тип мышления – индивидуальный способ преобразования информации. Зная свой тип мышления, можно прогнозировать успешность в конкретных видах профессиональной деятельности.
</t>
    </r>
    <r>
      <rPr>
        <b/>
        <sz val="18"/>
        <color theme="1"/>
        <rFont val="Calibri"/>
        <family val="2"/>
        <charset val="204"/>
        <scheme val="minor"/>
      </rPr>
      <t xml:space="preserve">Если согласны с высказыванием, в бланке поставьте «+», если нет «–». </t>
    </r>
  </si>
  <si>
    <t>Мне легче что-либо сделать самому, чем объяснить другому.</t>
  </si>
  <si>
    <t>Мне интересно составлять компьютерные программы.</t>
  </si>
  <si>
    <t>Я люблю читать книги.</t>
  </si>
  <si>
    <t>Мне нравится живопись, скульптура, архитектура.</t>
  </si>
  <si>
    <t>Даже в отлаженном деле я стараюсь что-то улучшить.</t>
  </si>
  <si>
    <t>Я лучше понимаю, если мне объясняют на предметах или рисунках.</t>
  </si>
  <si>
    <t>Я люблю играть в шахматы.</t>
  </si>
  <si>
    <t>Я легко излагаю свои мысли как в устной, так и в письменной форме.</t>
  </si>
  <si>
    <t>Когда я читаю книгу, я четко вижу ее героев и описываемые события.</t>
  </si>
  <si>
    <t>Я предпочитаю самостоятельно планировать свою работу.</t>
  </si>
  <si>
    <t>Мне нравится все делать своими руками.</t>
  </si>
  <si>
    <t>В детстве я создавал(а) свой шифр для переписки с друзьями.</t>
  </si>
  <si>
    <t>Я придаю большое значение сказанному слову.</t>
  </si>
  <si>
    <t>Знакомые мелодии вызывают у меня в голове определенные картины.</t>
  </si>
  <si>
    <t>Разнообразные увлечения делают жизнь человека богаче и ярче.</t>
  </si>
  <si>
    <t>При решении задачи мне легче идти методом проб и ошибок.</t>
  </si>
  <si>
    <t>Мне интересно разбираться в природе физических явлений.</t>
  </si>
  <si>
    <t>Мне интересна работа ведущего теле-радиопрограмм, журналиста.</t>
  </si>
  <si>
    <t>Мне легко представить предмет или животное, которых нет в природе.</t>
  </si>
  <si>
    <t>Мне больше нравится процесс деятельности, чем сам результат.</t>
  </si>
  <si>
    <t>Мне нравилось в детстве собирать конструктор из деталей, лего.</t>
  </si>
  <si>
    <t>Я предпочитаю точные науки (математику, физику).</t>
  </si>
  <si>
    <t>Меня восхищает точность и глубина некоторых стихов.</t>
  </si>
  <si>
    <t>Знакомый запах вызывает в моей памяти прошлые события.</t>
  </si>
  <si>
    <t>Я не хотел(а) бы подчинять свою жизнь определенной системе.</t>
  </si>
  <si>
    <t>Когда я слышу музыку, мне хочется танцевать.</t>
  </si>
  <si>
    <t>Я понимаю красоту математических формул.</t>
  </si>
  <si>
    <t>Мне легко говорить перед любой аудиторией.</t>
  </si>
  <si>
    <t>Я люблю посещать выставки, спектакли, концерты.</t>
  </si>
  <si>
    <t>Я сомневаюсь даже в том, что для других очевидно.</t>
  </si>
  <si>
    <t>Я люблю заниматься рукоделием, что-то мастерить.</t>
  </si>
  <si>
    <t>Мне интересно было бы расшифровать древние тайнописи.</t>
  </si>
  <si>
    <t>Я легко усваиваю грамматические конструкции языка.</t>
  </si>
  <si>
    <t>Я согласен с Ф.М. Достоевским, что красота спасет мир.</t>
  </si>
  <si>
    <t>Не люблю ходить одним и тем же путем.</t>
  </si>
  <si>
    <t>Истинно только то, что можно потрогать руками.</t>
  </si>
  <si>
    <t>Я легко запоминаю формулы, символы, условные обозначения.</t>
  </si>
  <si>
    <t>Друзья любят слушать, когда я им что-то рассказываю.</t>
  </si>
  <si>
    <t>Я легко могу представить в образах содержание рассказа или фильма.</t>
  </si>
  <si>
    <t>Я не могу успокоиться, пока не доведу свою работу до совершенства.</t>
  </si>
  <si>
    <t>Пункты, номер</t>
  </si>
  <si>
    <t>Предметно-действенное</t>
  </si>
  <si>
    <t>Абстрактно-символическое</t>
  </si>
  <si>
    <t>Словесно-логическое</t>
  </si>
  <si>
    <t>Наглядно-образное</t>
  </si>
  <si>
    <t>Креативность (творческое)</t>
  </si>
  <si>
    <t>Результаты</t>
  </si>
  <si>
    <t>Методика «Тип мышления»</t>
  </si>
  <si>
    <t> Даны три слова. Первое и второе слово связаны по смыслу. Из четырех слов выберите то, которое связано по смыслу с третьим так, как первое со вторым. В бланке рядом с номером задания запишите его букву. Пример: летчик – самолет = машинист –? Варианты: а) пассажир; б) поезд; в) вагон; г) вокзал. Летчик управляет самолетом, машинист – поездом. Правильный ответ – б.</t>
  </si>
  <si>
    <t xml:space="preserve">а) рабовладельческий строй; </t>
  </si>
  <si>
    <t xml:space="preserve">а) заголовок; </t>
  </si>
  <si>
    <t xml:space="preserve">а) шишка; </t>
  </si>
  <si>
    <t xml:space="preserve">а) инерция; </t>
  </si>
  <si>
    <t>Рабовладельцы – капиталисты = рабы – …</t>
  </si>
  <si>
    <t xml:space="preserve">б) буржуазия; </t>
  </si>
  <si>
    <t xml:space="preserve">б) введение; </t>
  </si>
  <si>
    <t xml:space="preserve">б) семя; </t>
  </si>
  <si>
    <t xml:space="preserve">б) покой; </t>
  </si>
  <si>
    <t>Богатство – бедность = крепостная зависимость – …</t>
  </si>
  <si>
    <t>в) наёмные рабочие;</t>
  </si>
  <si>
    <t xml:space="preserve">в) кульминация; </t>
  </si>
  <si>
    <t xml:space="preserve">в) растение; </t>
  </si>
  <si>
    <t xml:space="preserve">в) скорость; </t>
  </si>
  <si>
    <t>Первобытный строй – рабовладельческий строй = рабовладельческий строй – …</t>
  </si>
  <si>
    <t>г) пленные.</t>
  </si>
  <si>
    <t>г) эпилог.</t>
  </si>
  <si>
    <t>г) ель.</t>
  </si>
  <si>
    <t>г) взаимодействие.</t>
  </si>
  <si>
    <t>Роза – цветок = врач – …</t>
  </si>
  <si>
    <t>2</t>
  </si>
  <si>
    <t>8</t>
  </si>
  <si>
    <t>14</t>
  </si>
  <si>
    <t>20</t>
  </si>
  <si>
    <t>Война – смерть = частная собственность – …</t>
  </si>
  <si>
    <t>а) крепостные крестьяне;</t>
  </si>
  <si>
    <t xml:space="preserve">а) поэма; </t>
  </si>
  <si>
    <t xml:space="preserve">а) деление; </t>
  </si>
  <si>
    <t xml:space="preserve">а) разность; </t>
  </si>
  <si>
    <t>Стихотворение – поэзия = рассказ – …</t>
  </si>
  <si>
    <t>б) личная свобода;</t>
  </si>
  <si>
    <t xml:space="preserve">б) рифма; </t>
  </si>
  <si>
    <t xml:space="preserve">б) хромосома; </t>
  </si>
  <si>
    <t xml:space="preserve">б) делитель; </t>
  </si>
  <si>
    <t>Старт – финиш = пролог – …</t>
  </si>
  <si>
    <t>в) неравенство;</t>
  </si>
  <si>
    <t xml:space="preserve">в) строфа; </t>
  </si>
  <si>
    <t xml:space="preserve">в) ядро; </t>
  </si>
  <si>
    <t xml:space="preserve">в) произведение; </t>
  </si>
  <si>
    <t>Роман – глава = стихотворение – …</t>
  </si>
  <si>
    <t>г) частная собственность.</t>
  </si>
  <si>
    <t>г) ритм.</t>
  </si>
  <si>
    <t>г) фермент.</t>
  </si>
  <si>
    <t>г) умножение.</t>
  </si>
  <si>
    <t>Числительное – количество = глагол – …</t>
  </si>
  <si>
    <t>3</t>
  </si>
  <si>
    <t>9</t>
  </si>
  <si>
    <t>15</t>
  </si>
  <si>
    <t>Глагол – спрягать = существительное – …</t>
  </si>
  <si>
    <t xml:space="preserve">а) социалистический строй; </t>
  </si>
  <si>
    <t xml:space="preserve">а) спряжение; </t>
  </si>
  <si>
    <t xml:space="preserve">а) ясная погода; </t>
  </si>
  <si>
    <t>Колумб – путешественник = землетрясение – …</t>
  </si>
  <si>
    <t xml:space="preserve">б) капиталистический строй; </t>
  </si>
  <si>
    <t xml:space="preserve">б) действие; </t>
  </si>
  <si>
    <t xml:space="preserve">б) циклон; </t>
  </si>
  <si>
    <t>Север – юг = осадки – …</t>
  </si>
  <si>
    <t xml:space="preserve">в) демократическое правление; </t>
  </si>
  <si>
    <t xml:space="preserve">в) причастие; </t>
  </si>
  <si>
    <t xml:space="preserve">в) гроза; </t>
  </si>
  <si>
    <t>Папоротник – спора = сосна – …</t>
  </si>
  <si>
    <t>г) феодальный строй.</t>
  </si>
  <si>
    <t>г) часть речи.</t>
  </si>
  <si>
    <t>г) влажность.</t>
  </si>
  <si>
    <t>Растение – стебель = клетка – …</t>
  </si>
  <si>
    <t>4</t>
  </si>
  <si>
    <t>10</t>
  </si>
  <si>
    <t>16</t>
  </si>
  <si>
    <t>Понижение атмосферного давления – осадки = антициклон – …</t>
  </si>
  <si>
    <t xml:space="preserve">а) занятие; </t>
  </si>
  <si>
    <t xml:space="preserve">а) изменять; </t>
  </si>
  <si>
    <t xml:space="preserve">а) жидкость; </t>
  </si>
  <si>
    <t>Фигура - треугольник = состояние вещества – …</t>
  </si>
  <si>
    <t xml:space="preserve">б) должность; </t>
  </si>
  <si>
    <t xml:space="preserve">б) образовывать; </t>
  </si>
  <si>
    <t xml:space="preserve">б) движение; </t>
  </si>
  <si>
    <t>Прямоугольник – плоскость = куб – …</t>
  </si>
  <si>
    <t xml:space="preserve">в) специальность; </t>
  </si>
  <si>
    <t xml:space="preserve">в) употреблять; </t>
  </si>
  <si>
    <t xml:space="preserve">в) температура; </t>
  </si>
  <si>
    <t>Диаметр – радиус = окружность – …</t>
  </si>
  <si>
    <t>г) профессия.</t>
  </si>
  <si>
    <t>г) склонять.</t>
  </si>
  <si>
    <t>г) вода.</t>
  </si>
  <si>
    <t>Холодно – горячо = движение – …</t>
  </si>
  <si>
    <t>5</t>
  </si>
  <si>
    <t>11</t>
  </si>
  <si>
    <t>17</t>
  </si>
  <si>
    <t>Слагаемые – сумма = множители – …</t>
  </si>
  <si>
    <t xml:space="preserve">а) феодализм; </t>
  </si>
  <si>
    <t xml:space="preserve">а) природное явление; </t>
  </si>
  <si>
    <t xml:space="preserve">а) сторона; </t>
  </si>
  <si>
    <t xml:space="preserve">б) капитализм; </t>
  </si>
  <si>
    <t xml:space="preserve">б) образование гор; </t>
  </si>
  <si>
    <t xml:space="preserve">б) ребро; </t>
  </si>
  <si>
    <t xml:space="preserve">в) неравенство; </t>
  </si>
  <si>
    <t xml:space="preserve">в) извержение; </t>
  </si>
  <si>
    <t xml:space="preserve">в) высота; </t>
  </si>
  <si>
    <t>г) рабы.</t>
  </si>
  <si>
    <t>г) жертвы.</t>
  </si>
  <si>
    <t>г) объем.</t>
  </si>
  <si>
    <t>6</t>
  </si>
  <si>
    <t>12</t>
  </si>
  <si>
    <t>18</t>
  </si>
  <si>
    <t xml:space="preserve">а) проза; </t>
  </si>
  <si>
    <t xml:space="preserve">а) пустыня; </t>
  </si>
  <si>
    <t xml:space="preserve">а) дуга; </t>
  </si>
  <si>
    <t xml:space="preserve">б) писатель; </t>
  </si>
  <si>
    <t xml:space="preserve">б) полюс; </t>
  </si>
  <si>
    <t xml:space="preserve">б) сегмент; </t>
  </si>
  <si>
    <t xml:space="preserve">в) повесть; </t>
  </si>
  <si>
    <t xml:space="preserve">в) дождь; </t>
  </si>
  <si>
    <t xml:space="preserve">в) отрезок; </t>
  </si>
  <si>
    <t>г) предложение.</t>
  </si>
  <si>
    <t>г) засуха.</t>
  </si>
  <si>
    <t>г) круг.</t>
  </si>
  <si>
    <t>Бланк ответа</t>
  </si>
  <si>
    <t>Правильные ответы</t>
  </si>
  <si>
    <t>г</t>
  </si>
  <si>
    <t>Общественные науки</t>
  </si>
  <si>
    <t>Гуманитарные науки</t>
  </si>
  <si>
    <t>Естественные науки</t>
  </si>
  <si>
    <t>Физика-математика</t>
  </si>
  <si>
    <t>А</t>
  </si>
  <si>
    <t>К</t>
  </si>
  <si>
    <t>О</t>
  </si>
  <si>
    <t>З</t>
  </si>
  <si>
    <t>Даны четыре слова, три из которых объединены общим признаком. Найдите слово, которое не имеет этого признака, и выберите его из списка. Пример: а) корова; б) лошадь; в) собака; г) волк. Три слова обозначают домашних животных, а четвертое – дикого. Значит, правильный ответ – г) волк.</t>
  </si>
  <si>
    <t xml:space="preserve">а) рабовладелец; </t>
  </si>
  <si>
    <t xml:space="preserve">а) пословица; </t>
  </si>
  <si>
    <t xml:space="preserve">а) Линней; </t>
  </si>
  <si>
    <t xml:space="preserve">а) скорость; </t>
  </si>
  <si>
    <t>а) рабовладелец; б) раб; в) крестьянин; г) рабочий.</t>
  </si>
  <si>
    <t xml:space="preserve">б) раб; </t>
  </si>
  <si>
    <t xml:space="preserve">б) стихотворение; </t>
  </si>
  <si>
    <t xml:space="preserve">б) Павлов; </t>
  </si>
  <si>
    <t xml:space="preserve">б) колебание; </t>
  </si>
  <si>
    <t>а) социология; б) психология; в) педагогика; г) техника.</t>
  </si>
  <si>
    <t xml:space="preserve">в) крестьянин; </t>
  </si>
  <si>
    <t xml:space="preserve">в) поэма; </t>
  </si>
  <si>
    <t xml:space="preserve">в) Микоян; </t>
  </si>
  <si>
    <t xml:space="preserve">в) вес; </t>
  </si>
  <si>
    <t>а) Кутузов; б) Суворов; в) Ушаков; г) Пирогов.</t>
  </si>
  <si>
    <t>г) рабочий.</t>
  </si>
  <si>
    <t>г) рассказ.</t>
  </si>
  <si>
    <t>г) Дарвин.</t>
  </si>
  <si>
    <t>г) плотность.</t>
  </si>
  <si>
    <t>а) император; б) дворянин; в) царь; г) вождь.</t>
  </si>
  <si>
    <t>а) ООН; б) НАТО; в) ОБСЕ; г) АОЗТ.</t>
  </si>
  <si>
    <t xml:space="preserve">а) социология; </t>
  </si>
  <si>
    <t xml:space="preserve">а) Ахматова; </t>
  </si>
  <si>
    <t xml:space="preserve">а) аорта; </t>
  </si>
  <si>
    <t xml:space="preserve">а) круг; </t>
  </si>
  <si>
    <t>а) предлог; б) корень; в) суффикс; г) окончание.</t>
  </si>
  <si>
    <t xml:space="preserve">б) психология; </t>
  </si>
  <si>
    <t xml:space="preserve">б) Блок; </t>
  </si>
  <si>
    <t xml:space="preserve">б) вена; </t>
  </si>
  <si>
    <t xml:space="preserve">б) ромб; </t>
  </si>
  <si>
    <t>а) пословица; б) стихотворение; в) поэма; г) рассказ.</t>
  </si>
  <si>
    <t xml:space="preserve">в) педагогика; </t>
  </si>
  <si>
    <t xml:space="preserve">в) Васнецов; </t>
  </si>
  <si>
    <t xml:space="preserve">в) сердце; </t>
  </si>
  <si>
    <t xml:space="preserve">в) прямоугольник; </t>
  </si>
  <si>
    <t>а) Ахматова; б) Блок; в) Васнецов; г) Гумилев.</t>
  </si>
  <si>
    <t>г) техника.</t>
  </si>
  <si>
    <t>г) Гумилев.</t>
  </si>
  <si>
    <t>г) артерия.</t>
  </si>
  <si>
    <t>г) треугольник.</t>
  </si>
  <si>
    <t>а) пролог; б) сюжет; в) развязка; г) эпилог.</t>
  </si>
  <si>
    <t>а) описание; б) сравнение; в) характеристика; г) сказание.</t>
  </si>
  <si>
    <t xml:space="preserve">а) Кутузов; </t>
  </si>
  <si>
    <t xml:space="preserve">а) пролог; </t>
  </si>
  <si>
    <t xml:space="preserve">а) углекислый газ; </t>
  </si>
  <si>
    <t>а) барометр; б) азимут; в) термометр; г) компас.</t>
  </si>
  <si>
    <t xml:space="preserve">б) Суворов; </t>
  </si>
  <si>
    <t xml:space="preserve">б) сюжет; </t>
  </si>
  <si>
    <t xml:space="preserve">б) свет; </t>
  </si>
  <si>
    <t>а) цитоплазма; б) питание; в) рост; г) раздражимость.</t>
  </si>
  <si>
    <t xml:space="preserve">в) Ушаков; </t>
  </si>
  <si>
    <t xml:space="preserve">в) развязка; </t>
  </si>
  <si>
    <t xml:space="preserve">в) вода; </t>
  </si>
  <si>
    <t>а) Линней; б) Павлов; в) Микоян; г) Дарвин.</t>
  </si>
  <si>
    <t>г) Пирогов.</t>
  </si>
  <si>
    <t>г) крахмал.</t>
  </si>
  <si>
    <t>а) аорта; б) вена; в) сердце; г) артерия.</t>
  </si>
  <si>
    <t>а) углекислый газ; б) свет; в) вода; г) крахмал.</t>
  </si>
  <si>
    <t xml:space="preserve">а) император; </t>
  </si>
  <si>
    <t xml:space="preserve">а) описание; </t>
  </si>
  <si>
    <t xml:space="preserve">а) парабола; </t>
  </si>
  <si>
    <t>а) парабола; б) гипербола; в) ломаная; г) прямая.</t>
  </si>
  <si>
    <t xml:space="preserve">б) дворянин; </t>
  </si>
  <si>
    <t xml:space="preserve">б) сравнение; </t>
  </si>
  <si>
    <t xml:space="preserve">б) гипербола; </t>
  </si>
  <si>
    <t>а) Сахаров; б) Алферов; в) Ландау; г) Пастернак.</t>
  </si>
  <si>
    <t xml:space="preserve">в) царь; </t>
  </si>
  <si>
    <t xml:space="preserve">в) характеристика; </t>
  </si>
  <si>
    <t xml:space="preserve">в) ломаная; </t>
  </si>
  <si>
    <t>а) длина; б) метр; в) масса; г) объём.</t>
  </si>
  <si>
    <t>г) вождь.</t>
  </si>
  <si>
    <t>г) сказание.</t>
  </si>
  <si>
    <t>г) прямая.</t>
  </si>
  <si>
    <t>а) скорость; б) колебание; в) вес; г) плотность.</t>
  </si>
  <si>
    <t>а) круг; б) ромб; в) прямоугольник; г) треугольник.</t>
  </si>
  <si>
    <t xml:space="preserve">а) ООН; </t>
  </si>
  <si>
    <t xml:space="preserve">а) барометр; </t>
  </si>
  <si>
    <t xml:space="preserve">а) Сахаров; </t>
  </si>
  <si>
    <t xml:space="preserve">б) НАТО; </t>
  </si>
  <si>
    <t xml:space="preserve">б) азимут; </t>
  </si>
  <si>
    <t xml:space="preserve">б) Алферов; </t>
  </si>
  <si>
    <t xml:space="preserve">в) ОБСЕ; </t>
  </si>
  <si>
    <t xml:space="preserve">в) термометр; </t>
  </si>
  <si>
    <t xml:space="preserve">в) Ландау; </t>
  </si>
  <si>
    <t>г) АОЗТ.</t>
  </si>
  <si>
    <t>г) компас.</t>
  </si>
  <si>
    <t>г) Пастернак.</t>
  </si>
  <si>
    <t xml:space="preserve">а) предлог; </t>
  </si>
  <si>
    <t xml:space="preserve">а) цитоплазма; </t>
  </si>
  <si>
    <t xml:space="preserve">а) длина; </t>
  </si>
  <si>
    <t xml:space="preserve">б) корень; </t>
  </si>
  <si>
    <t xml:space="preserve">б) питание; </t>
  </si>
  <si>
    <t xml:space="preserve">б) метр; </t>
  </si>
  <si>
    <t xml:space="preserve">в) суффикс; </t>
  </si>
  <si>
    <t xml:space="preserve">в) рост; </t>
  </si>
  <si>
    <t xml:space="preserve">в) масса; </t>
  </si>
  <si>
    <t>г) окончание.</t>
  </si>
  <si>
    <t>г) раздражимость.</t>
  </si>
  <si>
    <t>г) объём.</t>
  </si>
  <si>
    <t>Даны пары слов. Выберите из четырех вариантов тот, который выражает самые существенные для обоих слов признаки. Пример: сосна – ель. Варианты ответов: а) растения, б) природа, в) деревья, г) хвойные деревья. Правильный ответ – г, потому что он точнее всего отражает существенные свойства этих понятий.</t>
  </si>
  <si>
    <t xml:space="preserve">а) устройство общества; </t>
  </si>
  <si>
    <t xml:space="preserve">а) литературный прием; </t>
  </si>
  <si>
    <t xml:space="preserve">а) природные явления; </t>
  </si>
  <si>
    <t xml:space="preserve">а) электричество; </t>
  </si>
  <si>
    <t>Феодализм – капитализм:</t>
  </si>
  <si>
    <t xml:space="preserve">б) формы правления; </t>
  </si>
  <si>
    <t xml:space="preserve">б) элементы литературного произведения; </t>
  </si>
  <si>
    <t xml:space="preserve">б) дождь; </t>
  </si>
  <si>
    <t xml:space="preserve">б) физические термины; </t>
  </si>
  <si>
    <t>Радио – телевидение:</t>
  </si>
  <si>
    <t xml:space="preserve">в) художественные средства; </t>
  </si>
  <si>
    <t xml:space="preserve">в) погода; </t>
  </si>
  <si>
    <t xml:space="preserve">в) единицы измерения электрического тока; </t>
  </si>
  <si>
    <t>Наука – искусство:</t>
  </si>
  <si>
    <t>г) общественный строй.</t>
  </si>
  <si>
    <t>г) способы изложения.</t>
  </si>
  <si>
    <t>г) атмосферные явления.</t>
  </si>
  <si>
    <t>г) ученые-физики.</t>
  </si>
  <si>
    <t>Школа – институт:</t>
  </si>
  <si>
    <t>Монархия – демократия:</t>
  </si>
  <si>
    <t xml:space="preserve">а) способы передачи информации; </t>
  </si>
  <si>
    <t xml:space="preserve">а) главные члены предложения; </t>
  </si>
  <si>
    <t xml:space="preserve">а) биологические вещества; </t>
  </si>
  <si>
    <t xml:space="preserve">а) квадратичные функции; </t>
  </si>
  <si>
    <t>Сказка – былина:</t>
  </si>
  <si>
    <t xml:space="preserve">б) средства массовой информации; </t>
  </si>
  <si>
    <t xml:space="preserve">б) части речи; </t>
  </si>
  <si>
    <t xml:space="preserve">б) микроэлементы; </t>
  </si>
  <si>
    <t xml:space="preserve">б) тригонометрические функции; </t>
  </si>
  <si>
    <t>Пролог – кульминация:</t>
  </si>
  <si>
    <t xml:space="preserve">в) достижения науки; </t>
  </si>
  <si>
    <t xml:space="preserve">в) второстепенные члены предложения; </t>
  </si>
  <si>
    <t xml:space="preserve">в) органические вещества; </t>
  </si>
  <si>
    <t xml:space="preserve">в) четные функции; </t>
  </si>
  <si>
    <t>Глагол – прилагательное:</t>
  </si>
  <si>
    <t>г) формы воздействия на людей.</t>
  </si>
  <si>
    <t>г) лингвистические термины.</t>
  </si>
  <si>
    <t>г) химический состав тела.</t>
  </si>
  <si>
    <t>г) нечетные функции.</t>
  </si>
  <si>
    <t>Классицизм – романтизм:</t>
  </si>
  <si>
    <t>Определение – обстоятельство:</t>
  </si>
  <si>
    <t xml:space="preserve">а) виды творчества; </t>
  </si>
  <si>
    <t xml:space="preserve">а) стиль; </t>
  </si>
  <si>
    <t xml:space="preserve">а) гидроэлектростанции; </t>
  </si>
  <si>
    <t>Азия – Африка:</t>
  </si>
  <si>
    <t xml:space="preserve">б) интеллект; </t>
  </si>
  <si>
    <t xml:space="preserve">б) жанры; </t>
  </si>
  <si>
    <t xml:space="preserve">б) водные сооружения; </t>
  </si>
  <si>
    <t>Сердце – артерия:</t>
  </si>
  <si>
    <t xml:space="preserve">в) культура; </t>
  </si>
  <si>
    <t xml:space="preserve">в) художественный стиль; </t>
  </si>
  <si>
    <t xml:space="preserve">в) водоемы; </t>
  </si>
  <si>
    <t>Облачность – осадки:</t>
  </si>
  <si>
    <t>г) области человеческой деятельности.</t>
  </si>
  <si>
    <t>г) направления в искусстве.</t>
  </si>
  <si>
    <t>г) водные преграды.</t>
  </si>
  <si>
    <t>Жиры – белки:</t>
  </si>
  <si>
    <t>Канал – плотина:</t>
  </si>
  <si>
    <t xml:space="preserve">а) образование; </t>
  </si>
  <si>
    <t xml:space="preserve">а) члены предложения; </t>
  </si>
  <si>
    <t xml:space="preserve">а) математические термины; </t>
  </si>
  <si>
    <t>Сумма – произведение:</t>
  </si>
  <si>
    <t xml:space="preserve">б) здания; </t>
  </si>
  <si>
    <t xml:space="preserve">б) вычисления; </t>
  </si>
  <si>
    <t>Газ – жидкость:</t>
  </si>
  <si>
    <t xml:space="preserve">в) учебные заведения; </t>
  </si>
  <si>
    <t xml:space="preserve">в) виды предложений; </t>
  </si>
  <si>
    <t xml:space="preserve">в) результаты математических действий; </t>
  </si>
  <si>
    <t>Дифракция – интерференция:</t>
  </si>
  <si>
    <t>г) способы получения знаний.</t>
  </si>
  <si>
    <t>г) уточняющие слова.</t>
  </si>
  <si>
    <t>г) результаты вычислений.</t>
  </si>
  <si>
    <t>Ампер – вольт:</t>
  </si>
  <si>
    <t>Синус – косинус:</t>
  </si>
  <si>
    <t xml:space="preserve">а) государственный строй; </t>
  </si>
  <si>
    <t xml:space="preserve">а) страны; </t>
  </si>
  <si>
    <t xml:space="preserve">а) молекулы; </t>
  </si>
  <si>
    <t xml:space="preserve">б) континенты; </t>
  </si>
  <si>
    <t xml:space="preserve">б) состояние; </t>
  </si>
  <si>
    <t xml:space="preserve">в) правительство; </t>
  </si>
  <si>
    <t xml:space="preserve">в) материки; </t>
  </si>
  <si>
    <t xml:space="preserve">в) химическое вещество; </t>
  </si>
  <si>
    <t>г) устройство общества.</t>
  </si>
  <si>
    <t>г) части света.</t>
  </si>
  <si>
    <t>г) агрегатное состояние вещества.</t>
  </si>
  <si>
    <t xml:space="preserve">а) литературный жанр; </t>
  </si>
  <si>
    <t xml:space="preserve">а) органы кровообращения; </t>
  </si>
  <si>
    <t xml:space="preserve">а) волновые явления; </t>
  </si>
  <si>
    <t xml:space="preserve">б) выдумка; </t>
  </si>
  <si>
    <t xml:space="preserve">б) анатомия; </t>
  </si>
  <si>
    <t xml:space="preserve">б) характеристики световой волны; </t>
  </si>
  <si>
    <t xml:space="preserve">в) устное народное творчество; </t>
  </si>
  <si>
    <t xml:space="preserve">в) система кровообращения; </t>
  </si>
  <si>
    <t xml:space="preserve">в) природные явления; </t>
  </si>
  <si>
    <t>г) литературное произведение.</t>
  </si>
  <si>
    <t>г) органы тела.</t>
  </si>
  <si>
    <t>г) физические термины.</t>
  </si>
  <si>
    <t>Числа в каждом ряду расположены по определённому правилу. Вы должны понять эту закономерность и записать в бланке ответов число, которое продолжает этот числовой ряд. В некоторых случаях для того, чтобы найти закономерность, необходимо мысленно выполнять арифметические действия.</t>
  </si>
  <si>
    <t>6, 9, 12, 15, 18, 21, ...</t>
  </si>
  <si>
    <t>9, 1, 7, 1, 5, 1, ...</t>
  </si>
  <si>
    <t>2, 3 , 5, 6, 8, 9, ...</t>
  </si>
  <si>
    <t>10, 12, 9, 11, 8, 10, ...</t>
  </si>
  <si>
    <t>1, 3, 6, 8, 16, 18, ...</t>
  </si>
  <si>
    <t>3, 4, 6, 9, 13, 18, ...</t>
  </si>
  <si>
    <t>15, 13, 16, 12, 17, 11, ...</t>
  </si>
  <si>
    <t>1, 2 , 4, 8, 16, 32, ...</t>
  </si>
  <si>
    <t>1, 2, 5, 10, 17, 26, ...</t>
  </si>
  <si>
    <t>1, 4, 9, 16, 25, 36, ...</t>
  </si>
  <si>
    <t>128, 64, 32, 16, 8, 4, ...</t>
  </si>
  <si>
    <t>1, 2 , 6, 15, 31, 56, ...</t>
  </si>
  <si>
    <t>31, 24, 18, 13, 9, 6, ...</t>
  </si>
  <si>
    <t>255, 127, 63, 31, 15, 7, ...</t>
  </si>
  <si>
    <t>3, 4 , 8, 17, 33, 58, ...</t>
  </si>
  <si>
    <t>47, 39, 32, 26, 21, 17, ...</t>
  </si>
  <si>
    <t>174, 171, 57, 54, 18, 15, ...</t>
  </si>
  <si>
    <t>54, 19, 18, 14, 6, 9, ...</t>
  </si>
  <si>
    <t>301, 294, 49, 44, 11, 8, ...</t>
  </si>
  <si>
    <t xml:space="preserve"> 23, 46, 48, 96, 98, 196, ...</t>
  </si>
  <si>
    <t>Аналогии</t>
  </si>
  <si>
    <t>Классификация</t>
  </si>
  <si>
    <t>Обобщение</t>
  </si>
  <si>
    <t>Закономерности</t>
  </si>
  <si>
    <t>Методика Эрудит</t>
  </si>
  <si>
    <t>Карта интересов</t>
  </si>
  <si>
    <t>Количество треугольников</t>
  </si>
  <si>
    <t>Количество кругов</t>
  </si>
  <si>
    <t>Количество квадратов</t>
  </si>
  <si>
    <t>Формула рисунка</t>
  </si>
  <si>
    <t>Интерпретация результатов теста</t>
  </si>
  <si>
    <t>Типы личности</t>
  </si>
  <si>
    <t>Формулы рисунков</t>
  </si>
  <si>
    <t>Конструктивный рисунок человека из геометрических фигур</t>
  </si>
  <si>
    <t>Ситуативное доминирование над другими</t>
  </si>
  <si>
    <t>При воздействии речью на людей – вербальный руководитель или преподавательский подтип</t>
  </si>
  <si>
    <t>Подтипы: тревожно-мнительный</t>
  </si>
  <si>
    <t>Подтипы: руководитель</t>
  </si>
  <si>
    <t>Поэтический подтип (поэтическая одаренность)</t>
  </si>
  <si>
    <t>Отличаются особой тщательностью в работе</t>
  </si>
  <si>
    <t>Подтипы: ученый</t>
  </si>
  <si>
    <t>Способность создавать теории, осуществлять большую и сложную координационную работу</t>
  </si>
  <si>
    <t>Большая увлеченность познания жизни, здоровья, биологическими дисциплинами, медициной</t>
  </si>
  <si>
    <t>Подтипы: интуитивный</t>
  </si>
  <si>
    <t>Часто встречается среди профессиональных психологов или лиц с повышенным интересом к психологии</t>
  </si>
  <si>
    <t>Обладает способностью к литературному творчеству</t>
  </si>
  <si>
    <t>Обладает способностью к изобретательской деятельности</t>
  </si>
  <si>
    <t>Имеет большую потребность в новизне, обычно ставит очень высокие критерии достижений для себя</t>
  </si>
  <si>
    <t>Подтипы: изобретатель, конструктор, художник</t>
  </si>
  <si>
    <t>Наиболее сильно выраженны конструктивные возможностями и способности к изобретениям</t>
  </si>
  <si>
    <r>
      <t xml:space="preserve">Вам нужно составить фигуру человека из 10 элементов, среди которых могут быть треугольники, круги, квадраты. Вы можете увеличивать или уменьшать эти элементы (геометрические фигуры) в размерах, накладывать друг на друга по мере надобности. Важно, чтобы </t>
    </r>
    <r>
      <rPr>
        <u/>
        <sz val="16"/>
        <color theme="1"/>
        <rFont val="Calibri"/>
        <family val="2"/>
        <charset val="204"/>
        <scheme val="minor"/>
      </rPr>
      <t>сумма общего количества использованных фигур была равна десяти</t>
    </r>
    <r>
      <rPr>
        <sz val="16"/>
        <color theme="1"/>
        <rFont val="Calibri"/>
        <family val="2"/>
        <charset val="204"/>
        <scheme val="minor"/>
      </rPr>
      <t>. Если же вами использовано фигур меньше, чем десять, необходимо добавить недостающие.</t>
    </r>
  </si>
  <si>
    <t>Интуитивный тип личности. Люди этого типа обладают сильной чувствительностью нервной системы, ее высокой истощаемостью. Альтруистичны, часто проявляют заботу о других, обладают хорошими ручными навыками и образным воображением, что дает им возможность заниматься техническими видами творчества.</t>
  </si>
  <si>
    <t>Тип личности: руководитель. Обычно это люди, имеющие склонность к руководящей и организаторской деятельности, ориентированные на социально значимые нормы поведения, могут обладать даром хороших рассказчиков, основывающимся на высоком уровне речевого развития. Обладают хорошей адаптацией в социальной сфере, доминирование над другими удерживают в определенных границах.</t>
  </si>
  <si>
    <t xml:space="preserve">Тип личности: ответственный исполнитель. Обладает многими чертами типа «руководитель», являясь расположенным к нему, однако в принятии ответственных решений часто присутствуют колебания. Такой человек ориентирован на умение делать дело, высокий профессионализм, обладает высоким чувством ответственности и требовательности к себе и другим, высоко ценит правоту, то есть характеризуется повышенной чувствительностью к правдивости. </t>
  </si>
  <si>
    <t xml:space="preserve">Тревожно-мнительный тип личности. Тип людей характеризуется разнообразием способностей и одаренности – от тонких ручных навыков до литературной одаренности. Обычно этим людям тесно в рамках одной профессии, они могут поменять ее на совершенно противоположную и неожиданную, иметь также хобби, которое по сути является второй профессией. Физически не переносят беспорядка и грязи. </t>
  </si>
  <si>
    <t>Тип личности: ученый. Эти люди легко абстрагируются от реальности, обладают концептуальным умом, отличаются способностью разрабатывать все свои теории. Обычно обладают душевным равновесием и рационально продумывают свое поведение.</t>
  </si>
  <si>
    <t>Тип личности: изобретатель, конструктор, художник. Часто встречается среди лиц с технической жилкой. Это люди, обладающие богатым воображением, пространственным видением, часто занимаются различными видами технического, художественного и интеллектуального творчества.</t>
  </si>
  <si>
    <t>Эмотивный. Обладают повышенным сопереживанием по отношению к другим, тяжело переживают жестокие кадры фильма, могут надолго быть выбитыми из колеи и быть потрясенными от жестоких событий. Боли и заботы других людей находят в них участие, сопереживание и сочувствие.</t>
  </si>
  <si>
    <t>Нечувствительный к переживаниям других. Обычно не чувствует переживаний других людей, или относится к ним с невниманием, или даже усиливает давление на людей. Если это хороший специалист, то он может заставить других делать то, что он считает нужным.</t>
  </si>
  <si>
    <t>Встречается среди лиц, хорошо владеющих аудиторией</t>
  </si>
  <si>
    <t>Наиболее жестко выражено доминирование над другими</t>
  </si>
  <si>
    <t xml:space="preserve">  Тест на профориентацию</t>
  </si>
  <si>
    <t>+</t>
  </si>
  <si>
    <t>-</t>
  </si>
  <si>
    <t>Профиль обучения</t>
  </si>
  <si>
    <t>Опросник тип мышления</t>
  </si>
  <si>
    <t>Методика "Эрудит"</t>
  </si>
  <si>
    <t>Физико математический</t>
  </si>
  <si>
    <t>Естественно-научный (биология и география)</t>
  </si>
  <si>
    <t>Социально-экономический</t>
  </si>
  <si>
    <t>Гуманитарный</t>
  </si>
  <si>
    <t>Филологический</t>
  </si>
  <si>
    <t>Информационно-технологический</t>
  </si>
  <si>
    <t>Аграрно-технический</t>
  </si>
  <si>
    <t>Индустриально-технологический</t>
  </si>
  <si>
    <t>Художественно-эстетический</t>
  </si>
  <si>
    <t>Оборонно-спортивный</t>
  </si>
  <si>
    <t>Склонности к исследовательской (интелектуальной) деятельности</t>
  </si>
  <si>
    <t>Склонность к планово-экономической деятельности</t>
  </si>
  <si>
    <t>Склонность к работе с людьми</t>
  </si>
  <si>
    <t>Склонность к эстетическим видам деятельности</t>
  </si>
  <si>
    <t>Склонность к практической деятельности</t>
  </si>
  <si>
    <t>Физика и математика</t>
  </si>
  <si>
    <t>Поиск закономерностей</t>
  </si>
  <si>
    <t>Установление аналогий</t>
  </si>
  <si>
    <t>Класификации</t>
  </si>
  <si>
    <t>Класификация</t>
  </si>
  <si>
    <t>Склонность к исследовательской</t>
  </si>
  <si>
    <t>и экстремальной деятельности</t>
  </si>
  <si>
    <t>Естественно-научный 
(физика и химия)</t>
  </si>
  <si>
    <t>Возможный профиль:</t>
  </si>
  <si>
    <t>Жесткие рамки</t>
  </si>
  <si>
    <t>Мягкие рамки</t>
  </si>
  <si>
    <t>ф</t>
  </si>
  <si>
    <t>http://eschool.by/psychology/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</si>
</sst>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50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000000"/>
      <name val="Cambria"/>
      <family val="1"/>
      <charset val="204"/>
    </font>
    <font>
      <sz val="20"/>
      <color rgb="FFFF0000"/>
      <name val="Cambria"/>
      <family val="1"/>
      <charset val="204"/>
    </font>
    <font>
      <i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i/>
      <sz val="2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i/>
      <sz val="16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2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u/>
      <sz val="16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20"/>
      <color rgb="FF000000"/>
      <name val="Times New Roman"/>
      <family val="1"/>
      <charset val="204"/>
    </font>
    <font>
      <sz val="14"/>
      <color theme="1"/>
      <name val="Calibri"/>
      <family val="2"/>
    </font>
    <font>
      <sz val="11"/>
      <color theme="0" tint="-0.499984740745262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ECFF"/>
        <bgColor indexed="64"/>
      </patternFill>
    </fill>
    <fill>
      <patternFill patternType="solid">
        <fgColor theme="7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9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6" fillId="0" borderId="5" xfId="0" applyFont="1" applyBorder="1"/>
    <xf numFmtId="0" fontId="2" fillId="2" borderId="1" xfId="0" applyFont="1" applyFill="1" applyBorder="1" applyAlignment="1" applyProtection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4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4" borderId="9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49" fontId="0" fillId="0" borderId="0" xfId="0" applyNumberFormat="1"/>
    <xf numFmtId="0" fontId="11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14" fontId="16" fillId="0" borderId="0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/>
    </xf>
    <xf numFmtId="0" fontId="21" fillId="8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left" vertical="center" wrapText="1"/>
    </xf>
    <xf numFmtId="0" fontId="25" fillId="0" borderId="0" xfId="0" applyFont="1" applyFill="1" applyBorder="1" applyAlignment="1"/>
    <xf numFmtId="0" fontId="18" fillId="0" borderId="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horizontal="center" vertical="center"/>
    </xf>
    <xf numFmtId="0" fontId="4" fillId="3" borderId="1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 shrinkToFit="1"/>
    </xf>
    <xf numFmtId="49" fontId="0" fillId="0" borderId="0" xfId="0" applyNumberFormat="1" applyAlignment="1">
      <alignment shrinkToFit="1"/>
    </xf>
    <xf numFmtId="0" fontId="26" fillId="0" borderId="0" xfId="0" applyFont="1" applyBorder="1" applyAlignment="1"/>
    <xf numFmtId="0" fontId="33" fillId="4" borderId="1" xfId="0" applyFont="1" applyFill="1" applyBorder="1" applyAlignment="1">
      <alignment horizontal="center" vertical="center" wrapText="1"/>
    </xf>
    <xf numFmtId="0" fontId="33" fillId="11" borderId="1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horizontal="center" vertical="center" wrapText="1"/>
    </xf>
    <xf numFmtId="0" fontId="26" fillId="0" borderId="0" xfId="0" applyFont="1"/>
    <xf numFmtId="0" fontId="33" fillId="6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vertical="center" wrapText="1"/>
    </xf>
    <xf numFmtId="0" fontId="33" fillId="4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37" fillId="0" borderId="0" xfId="0" applyFont="1" applyAlignment="1">
      <alignment horizontal="left" vertical="center" wrapText="1" indent="1"/>
    </xf>
    <xf numFmtId="0" fontId="0" fillId="0" borderId="0" xfId="0" applyFill="1"/>
    <xf numFmtId="0" fontId="18" fillId="0" borderId="1" xfId="0" applyFont="1" applyFill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/>
    </xf>
    <xf numFmtId="0" fontId="0" fillId="0" borderId="0" xfId="0" applyProtection="1"/>
    <xf numFmtId="0" fontId="0" fillId="0" borderId="0" xfId="0" applyNumberFormat="1" applyAlignment="1">
      <alignment vertical="center"/>
    </xf>
    <xf numFmtId="0" fontId="0" fillId="0" borderId="0" xfId="0" applyNumberFormat="1"/>
    <xf numFmtId="0" fontId="41" fillId="0" borderId="1" xfId="0" applyFont="1" applyBorder="1"/>
    <xf numFmtId="0" fontId="41" fillId="0" borderId="1" xfId="0" applyFont="1" applyBorder="1" applyAlignment="1">
      <alignment horizontal="center" vertical="center"/>
    </xf>
    <xf numFmtId="164" fontId="41" fillId="0" borderId="1" xfId="0" applyNumberFormat="1" applyFont="1" applyBorder="1" applyAlignment="1">
      <alignment horizontal="center" vertical="center"/>
    </xf>
    <xf numFmtId="164" fontId="41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41" fillId="16" borderId="1" xfId="0" applyNumberFormat="1" applyFont="1" applyFill="1" applyBorder="1" applyAlignment="1">
      <alignment horizontal="center" vertical="center"/>
    </xf>
    <xf numFmtId="0" fontId="39" fillId="6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5" fillId="0" borderId="0" xfId="0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23" xfId="0" applyFont="1" applyFill="1" applyBorder="1" applyAlignment="1">
      <alignment horizontal="center" vertical="center" shrinkToFit="1"/>
    </xf>
    <xf numFmtId="0" fontId="0" fillId="2" borderId="33" xfId="0" applyFont="1" applyFill="1" applyBorder="1" applyAlignment="1">
      <alignment horizontal="center" vertical="center" shrinkToFit="1"/>
    </xf>
    <xf numFmtId="0" fontId="0" fillId="2" borderId="34" xfId="0" applyFont="1" applyFill="1" applyBorder="1" applyAlignment="1">
      <alignment horizontal="center" vertical="center" shrinkToFit="1"/>
    </xf>
    <xf numFmtId="0" fontId="0" fillId="2" borderId="29" xfId="0" applyFont="1" applyFill="1" applyBorder="1" applyAlignment="1">
      <alignment horizontal="center" vertical="center" shrinkToFit="1"/>
    </xf>
    <xf numFmtId="0" fontId="0" fillId="2" borderId="37" xfId="0" applyFont="1" applyFill="1" applyBorder="1" applyAlignment="1">
      <alignment horizontal="center" vertical="center" shrinkToFit="1"/>
    </xf>
    <xf numFmtId="0" fontId="0" fillId="2" borderId="38" xfId="0" applyFont="1" applyFill="1" applyBorder="1" applyAlignment="1">
      <alignment horizontal="center" vertical="center" shrinkToFit="1"/>
    </xf>
    <xf numFmtId="0" fontId="0" fillId="2" borderId="39" xfId="0" applyFont="1" applyFill="1" applyBorder="1" applyAlignment="1">
      <alignment horizontal="center" vertical="center" shrinkToFit="1"/>
    </xf>
    <xf numFmtId="0" fontId="0" fillId="7" borderId="39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 applyProtection="1">
      <alignment horizontal="left" vertical="center" shrinkToFit="1"/>
    </xf>
    <xf numFmtId="0" fontId="4" fillId="3" borderId="3" xfId="0" applyFont="1" applyFill="1" applyBorder="1" applyAlignment="1" applyProtection="1">
      <alignment horizontal="left" vertical="center" shrinkToFit="1"/>
    </xf>
    <xf numFmtId="0" fontId="4" fillId="3" borderId="4" xfId="0" applyFont="1" applyFill="1" applyBorder="1" applyAlignment="1" applyProtection="1">
      <alignment horizontal="left" vertical="center" shrinkToFit="1"/>
    </xf>
    <xf numFmtId="0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</xf>
    <xf numFmtId="0" fontId="4" fillId="2" borderId="3" xfId="0" applyFont="1" applyFill="1" applyBorder="1" applyAlignment="1" applyProtection="1">
      <alignment horizontal="left" vertical="center" shrinkToFit="1"/>
    </xf>
    <xf numFmtId="0" fontId="4" fillId="2" borderId="4" xfId="0" applyFont="1" applyFill="1" applyBorder="1" applyAlignment="1" applyProtection="1">
      <alignment horizontal="left" vertical="center" shrinkToFit="1"/>
    </xf>
    <xf numFmtId="0" fontId="4" fillId="3" borderId="2" xfId="0" applyNumberFormat="1" applyFont="1" applyFill="1" applyBorder="1" applyAlignment="1" applyProtection="1">
      <alignment horizontal="left" vertical="center" shrinkToFit="1"/>
      <protection locked="0"/>
    </xf>
    <xf numFmtId="0" fontId="4" fillId="3" borderId="3" xfId="0" applyNumberFormat="1" applyFont="1" applyFill="1" applyBorder="1" applyAlignment="1" applyProtection="1">
      <alignment horizontal="left" vertical="center" shrinkToFit="1"/>
      <protection locked="0"/>
    </xf>
    <xf numFmtId="0" fontId="4" fillId="3" borderId="4" xfId="0" applyNumberFormat="1" applyFont="1" applyFill="1" applyBorder="1" applyAlignment="1" applyProtection="1">
      <alignment horizontal="left" vertical="center" shrinkToFit="1"/>
      <protection locked="0"/>
    </xf>
    <xf numFmtId="0" fontId="3" fillId="1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inden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shrinkToFit="1"/>
    </xf>
    <xf numFmtId="0" fontId="2" fillId="2" borderId="3" xfId="0" applyFont="1" applyFill="1" applyBorder="1" applyAlignment="1" applyProtection="1">
      <alignment horizontal="left" vertical="center" shrinkToFit="1"/>
    </xf>
    <xf numFmtId="0" fontId="2" fillId="2" borderId="4" xfId="0" applyFont="1" applyFill="1" applyBorder="1" applyAlignment="1" applyProtection="1">
      <alignment horizontal="left" vertical="center" shrinkToFit="1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2" fillId="7" borderId="2" xfId="0" applyFont="1" applyFill="1" applyBorder="1" applyAlignment="1" applyProtection="1">
      <alignment horizontal="left" vertical="center" shrinkToFit="1"/>
    </xf>
    <xf numFmtId="0" fontId="2" fillId="7" borderId="3" xfId="0" applyFont="1" applyFill="1" applyBorder="1" applyAlignment="1" applyProtection="1">
      <alignment horizontal="left" vertical="center" shrinkToFit="1"/>
    </xf>
    <xf numFmtId="0" fontId="2" fillId="7" borderId="4" xfId="0" applyFont="1" applyFill="1" applyBorder="1" applyAlignment="1" applyProtection="1">
      <alignment horizontal="left" vertical="center" shrinkToFit="1"/>
    </xf>
    <xf numFmtId="0" fontId="19" fillId="1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shrinkToFit="1"/>
    </xf>
    <xf numFmtId="0" fontId="24" fillId="10" borderId="1" xfId="0" applyFont="1" applyFill="1" applyBorder="1" applyAlignment="1" applyProtection="1">
      <alignment horizontal="center" vertical="center" wrapText="1"/>
    </xf>
    <xf numFmtId="0" fontId="29" fillId="6" borderId="2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 wrapText="1"/>
    </xf>
    <xf numFmtId="0" fontId="32" fillId="12" borderId="2" xfId="0" applyFont="1" applyFill="1" applyBorder="1" applyAlignment="1">
      <alignment horizontal="left" vertical="center"/>
    </xf>
    <xf numFmtId="0" fontId="32" fillId="12" borderId="3" xfId="0" applyFont="1" applyFill="1" applyBorder="1" applyAlignment="1">
      <alignment horizontal="left" vertical="center"/>
    </xf>
    <xf numFmtId="0" fontId="32" fillId="12" borderId="4" xfId="0" applyFont="1" applyFill="1" applyBorder="1" applyAlignment="1">
      <alignment horizontal="left" vertical="center"/>
    </xf>
    <xf numFmtId="0" fontId="32" fillId="12" borderId="2" xfId="0" applyFont="1" applyFill="1" applyBorder="1" applyAlignment="1" applyProtection="1">
      <alignment horizontal="left" vertical="center"/>
      <protection locked="0"/>
    </xf>
    <xf numFmtId="0" fontId="32" fillId="12" borderId="3" xfId="0" applyFont="1" applyFill="1" applyBorder="1" applyAlignment="1" applyProtection="1">
      <alignment horizontal="left" vertical="center"/>
      <protection locked="0"/>
    </xf>
    <xf numFmtId="0" fontId="32" fillId="12" borderId="4" xfId="0" applyFont="1" applyFill="1" applyBorder="1" applyAlignment="1" applyProtection="1">
      <alignment horizontal="left" vertical="center"/>
      <protection locked="0"/>
    </xf>
    <xf numFmtId="0" fontId="32" fillId="6" borderId="2" xfId="0" applyFont="1" applyFill="1" applyBorder="1" applyAlignment="1">
      <alignment horizontal="left" vertical="center"/>
    </xf>
    <xf numFmtId="0" fontId="32" fillId="6" borderId="3" xfId="0" applyFont="1" applyFill="1" applyBorder="1" applyAlignment="1">
      <alignment horizontal="left" vertical="center"/>
    </xf>
    <xf numFmtId="0" fontId="32" fillId="6" borderId="4" xfId="0" applyFont="1" applyFill="1" applyBorder="1" applyAlignment="1">
      <alignment horizontal="left" vertical="center"/>
    </xf>
    <xf numFmtId="0" fontId="32" fillId="6" borderId="2" xfId="0" applyFont="1" applyFill="1" applyBorder="1" applyAlignment="1" applyProtection="1">
      <alignment horizontal="left" vertical="center"/>
      <protection locked="0"/>
    </xf>
    <xf numFmtId="0" fontId="32" fillId="6" borderId="3" xfId="0" applyFont="1" applyFill="1" applyBorder="1" applyAlignment="1" applyProtection="1">
      <alignment horizontal="left" vertical="center"/>
      <protection locked="0"/>
    </xf>
    <xf numFmtId="0" fontId="32" fillId="6" borderId="4" xfId="0" applyFont="1" applyFill="1" applyBorder="1" applyAlignment="1" applyProtection="1">
      <alignment horizontal="left" vertical="center"/>
      <protection locked="0"/>
    </xf>
    <xf numFmtId="0" fontId="32" fillId="6" borderId="1" xfId="0" applyFont="1" applyFill="1" applyBorder="1" applyAlignment="1">
      <alignment horizontal="left" vertical="center"/>
    </xf>
    <xf numFmtId="0" fontId="32" fillId="6" borderId="1" xfId="0" applyFont="1" applyFill="1" applyBorder="1" applyAlignment="1" applyProtection="1">
      <alignment horizontal="left" vertical="center"/>
      <protection locked="0"/>
    </xf>
    <xf numFmtId="0" fontId="32" fillId="1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32" fillId="12" borderId="1" xfId="0" applyFont="1" applyFill="1" applyBorder="1" applyAlignment="1">
      <alignment horizontal="left" vertical="center"/>
    </xf>
    <xf numFmtId="0" fontId="32" fillId="12" borderId="1" xfId="0" applyFont="1" applyFill="1" applyBorder="1" applyAlignment="1" applyProtection="1">
      <alignment horizontal="left" vertical="center"/>
      <protection locked="0"/>
    </xf>
    <xf numFmtId="0" fontId="36" fillId="10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/>
    </xf>
    <xf numFmtId="0" fontId="32" fillId="6" borderId="1" xfId="0" applyFont="1" applyFill="1" applyBorder="1" applyAlignment="1" applyProtection="1">
      <alignment horizontal="center" vertical="center"/>
      <protection locked="0"/>
    </xf>
    <xf numFmtId="0" fontId="32" fillId="12" borderId="1" xfId="0" applyFont="1" applyFill="1" applyBorder="1" applyAlignment="1">
      <alignment horizontal="center" vertical="center"/>
    </xf>
    <xf numFmtId="0" fontId="32" fillId="12" borderId="1" xfId="0" applyFont="1" applyFill="1" applyBorder="1" applyAlignment="1" applyProtection="1">
      <alignment horizontal="center" vertical="center"/>
      <protection locked="0"/>
    </xf>
    <xf numFmtId="0" fontId="32" fillId="6" borderId="1" xfId="0" applyFont="1" applyFill="1" applyBorder="1" applyAlignment="1" applyProtection="1">
      <alignment horizontal="center" vertical="center" shrinkToFit="1"/>
      <protection locked="0"/>
    </xf>
    <xf numFmtId="0" fontId="36" fillId="6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 applyProtection="1">
      <alignment horizontal="center" vertical="center"/>
      <protection locked="0"/>
    </xf>
    <xf numFmtId="0" fontId="36" fillId="12" borderId="1" xfId="0" applyFont="1" applyFill="1" applyBorder="1" applyAlignment="1">
      <alignment horizontal="center" vertical="center"/>
    </xf>
    <xf numFmtId="0" fontId="36" fillId="12" borderId="1" xfId="0" applyFont="1" applyFill="1" applyBorder="1" applyAlignment="1" applyProtection="1">
      <alignment horizontal="center" vertical="center"/>
      <protection locked="0"/>
    </xf>
    <xf numFmtId="0" fontId="33" fillId="6" borderId="2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left" vertical="center" wrapText="1"/>
    </xf>
    <xf numFmtId="0" fontId="33" fillId="6" borderId="3" xfId="0" applyFont="1" applyFill="1" applyBorder="1" applyAlignment="1">
      <alignment horizontal="left" vertical="center" wrapText="1"/>
    </xf>
    <xf numFmtId="0" fontId="33" fillId="6" borderId="4" xfId="0" applyFont="1" applyFill="1" applyBorder="1" applyAlignment="1">
      <alignment horizontal="left" vertical="center" wrapText="1"/>
    </xf>
    <xf numFmtId="0" fontId="35" fillId="11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0" borderId="1" xfId="0" applyFont="1" applyBorder="1"/>
    <xf numFmtId="0" fontId="0" fillId="11" borderId="11" xfId="0" applyFill="1" applyBorder="1" applyAlignment="1" applyProtection="1">
      <alignment horizontal="center"/>
      <protection locked="0"/>
    </xf>
    <xf numFmtId="0" fontId="0" fillId="11" borderId="12" xfId="0" applyFill="1" applyBorder="1" applyAlignment="1" applyProtection="1">
      <alignment horizontal="center"/>
      <protection locked="0"/>
    </xf>
    <xf numFmtId="0" fontId="0" fillId="11" borderId="13" xfId="0" applyFill="1" applyBorder="1" applyAlignment="1" applyProtection="1">
      <alignment horizontal="center"/>
      <protection locked="0"/>
    </xf>
    <xf numFmtId="0" fontId="0" fillId="11" borderId="14" xfId="0" applyFill="1" applyBorder="1" applyAlignment="1" applyProtection="1">
      <alignment horizontal="center"/>
      <protection locked="0"/>
    </xf>
    <xf numFmtId="0" fontId="0" fillId="11" borderId="0" xfId="0" applyFill="1" applyBorder="1" applyAlignment="1" applyProtection="1">
      <alignment horizontal="center"/>
      <protection locked="0"/>
    </xf>
    <xf numFmtId="0" fontId="0" fillId="11" borderId="15" xfId="0" applyFill="1" applyBorder="1" applyAlignment="1" applyProtection="1">
      <alignment horizontal="center"/>
      <protection locked="0"/>
    </xf>
    <xf numFmtId="0" fontId="0" fillId="11" borderId="16" xfId="0" applyFill="1" applyBorder="1" applyAlignment="1" applyProtection="1">
      <alignment horizontal="center"/>
      <protection locked="0"/>
    </xf>
    <xf numFmtId="0" fontId="0" fillId="11" borderId="17" xfId="0" applyFill="1" applyBorder="1" applyAlignment="1" applyProtection="1">
      <alignment horizontal="center"/>
      <protection locked="0"/>
    </xf>
    <xf numFmtId="0" fontId="0" fillId="11" borderId="18" xfId="0" applyFill="1" applyBorder="1" applyAlignment="1" applyProtection="1">
      <alignment horizontal="center"/>
      <protection locked="0"/>
    </xf>
    <xf numFmtId="0" fontId="27" fillId="6" borderId="1" xfId="0" applyFont="1" applyFill="1" applyBorder="1" applyAlignment="1" applyProtection="1">
      <alignment horizontal="center" vertical="center" wrapText="1"/>
    </xf>
    <xf numFmtId="0" fontId="42" fillId="14" borderId="1" xfId="0" applyFont="1" applyFill="1" applyBorder="1" applyAlignment="1" applyProtection="1">
      <alignment horizontal="center" vertical="center"/>
      <protection locked="0"/>
    </xf>
    <xf numFmtId="0" fontId="32" fillId="13" borderId="1" xfId="0" applyFont="1" applyFill="1" applyBorder="1" applyAlignment="1" applyProtection="1">
      <alignment horizontal="center" vertical="center" wrapText="1"/>
    </xf>
    <xf numFmtId="0" fontId="44" fillId="0" borderId="1" xfId="0" applyFont="1" applyBorder="1" applyAlignment="1">
      <alignment horizontal="center" vertical="center" shrinkToFit="1"/>
    </xf>
    <xf numFmtId="0" fontId="39" fillId="6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6" fillId="15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64" fontId="41" fillId="0" borderId="5" xfId="0" applyNumberFormat="1" applyFont="1" applyBorder="1" applyAlignment="1">
      <alignment horizontal="center" vertical="center"/>
    </xf>
    <xf numFmtId="164" fontId="41" fillId="0" borderId="7" xfId="0" applyNumberFormat="1" applyFont="1" applyBorder="1" applyAlignment="1">
      <alignment horizontal="center" vertical="center"/>
    </xf>
    <xf numFmtId="164" fontId="41" fillId="0" borderId="1" xfId="0" applyNumberFormat="1" applyFont="1" applyBorder="1" applyAlignment="1">
      <alignment horizontal="center" vertical="center"/>
    </xf>
    <xf numFmtId="0" fontId="26" fillId="15" borderId="2" xfId="0" applyFont="1" applyFill="1" applyBorder="1" applyAlignment="1">
      <alignment horizontal="center" vertical="center"/>
    </xf>
    <xf numFmtId="0" fontId="26" fillId="15" borderId="3" xfId="0" applyFont="1" applyFill="1" applyBorder="1" applyAlignment="1">
      <alignment horizontal="center" vertical="center"/>
    </xf>
    <xf numFmtId="0" fontId="26" fillId="15" borderId="4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15" borderId="2" xfId="0" applyFont="1" applyFill="1" applyBorder="1" applyAlignment="1">
      <alignment horizontal="center" vertical="center" wrapText="1"/>
    </xf>
    <xf numFmtId="0" fontId="26" fillId="15" borderId="3" xfId="0" applyFont="1" applyFill="1" applyBorder="1" applyAlignment="1">
      <alignment horizontal="center" vertical="center" wrapText="1"/>
    </xf>
    <xf numFmtId="0" fontId="26" fillId="15" borderId="4" xfId="0" applyFont="1" applyFill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 indent="1"/>
    </xf>
    <xf numFmtId="0" fontId="0" fillId="3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28" xfId="0" applyFont="1" applyFill="1" applyBorder="1" applyAlignment="1">
      <alignment horizontal="center" vertical="center" shrinkToFit="1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vertical="center" shrinkToFit="1"/>
    </xf>
    <xf numFmtId="0" fontId="0" fillId="2" borderId="34" xfId="0" applyFont="1" applyFill="1" applyBorder="1" applyAlignment="1">
      <alignment horizontal="center" vertical="center" shrinkToFit="1"/>
    </xf>
    <xf numFmtId="0" fontId="0" fillId="2" borderId="36" xfId="0" applyFont="1" applyFill="1" applyBorder="1" applyAlignment="1">
      <alignment horizontal="center" vertical="center" shrinkToFit="1"/>
    </xf>
    <xf numFmtId="0" fontId="0" fillId="3" borderId="3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46" fillId="3" borderId="25" xfId="0" applyFont="1" applyFill="1" applyBorder="1" applyAlignment="1">
      <alignment horizontal="center" vertical="center" wrapText="1"/>
    </xf>
    <xf numFmtId="0" fontId="46" fillId="3" borderId="23" xfId="0" applyFont="1" applyFill="1" applyBorder="1" applyAlignment="1">
      <alignment horizontal="center" vertical="center" wrapText="1"/>
    </xf>
    <xf numFmtId="0" fontId="46" fillId="3" borderId="4" xfId="0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 wrapText="1"/>
    </xf>
    <xf numFmtId="0" fontId="46" fillId="3" borderId="21" xfId="0" applyFont="1" applyFill="1" applyBorder="1" applyAlignment="1">
      <alignment horizontal="center" vertical="center" wrapText="1"/>
    </xf>
    <xf numFmtId="0" fontId="46" fillId="3" borderId="5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6" borderId="28" xfId="0" applyFont="1" applyFill="1" applyBorder="1" applyAlignment="1">
      <alignment horizontal="center" vertical="center" shrinkToFit="1"/>
    </xf>
    <xf numFmtId="0" fontId="0" fillId="6" borderId="27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40" xfId="0" applyFont="1" applyFill="1" applyBorder="1" applyAlignment="1">
      <alignment horizontal="center" vertical="center" shrinkToFit="1"/>
    </xf>
    <xf numFmtId="0" fontId="0" fillId="2" borderId="42" xfId="0" applyFont="1" applyFill="1" applyBorder="1" applyAlignment="1">
      <alignment horizontal="center" vertical="center" shrinkToFit="1"/>
    </xf>
    <xf numFmtId="0" fontId="0" fillId="2" borderId="41" xfId="0" applyFont="1" applyFill="1" applyBorder="1" applyAlignment="1">
      <alignment horizontal="center" vertical="center" shrinkToFit="1"/>
    </xf>
    <xf numFmtId="0" fontId="0" fillId="6" borderId="23" xfId="0" applyFont="1" applyFill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 vertical="center" shrinkToFi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shrinkToFit="1"/>
    </xf>
    <xf numFmtId="0" fontId="0" fillId="6" borderId="23" xfId="0" applyFill="1" applyBorder="1" applyAlignment="1">
      <alignment horizontal="center" vertical="center" shrinkToFit="1"/>
    </xf>
    <xf numFmtId="0" fontId="26" fillId="6" borderId="28" xfId="0" applyFont="1" applyFill="1" applyBorder="1" applyAlignment="1">
      <alignment horizontal="center"/>
    </xf>
    <xf numFmtId="0" fontId="26" fillId="6" borderId="28" xfId="0" applyFont="1" applyFill="1" applyBorder="1" applyAlignment="1">
      <alignment horizontal="center" vertical="center" shrinkToFit="1"/>
    </xf>
    <xf numFmtId="0" fontId="46" fillId="2" borderId="25" xfId="0" applyFont="1" applyFill="1" applyBorder="1" applyAlignment="1">
      <alignment horizontal="center" vertical="center" wrapText="1"/>
    </xf>
    <xf numFmtId="0" fontId="46" fillId="2" borderId="23" xfId="0" applyFont="1" applyFill="1" applyBorder="1" applyAlignment="1">
      <alignment horizontal="center" vertical="center" wrapText="1"/>
    </xf>
    <xf numFmtId="0" fontId="46" fillId="2" borderId="4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6" fillId="2" borderId="32" xfId="0" applyFont="1" applyFill="1" applyBorder="1" applyAlignment="1">
      <alignment horizontal="center" vertical="center" wrapText="1"/>
    </xf>
    <xf numFmtId="0" fontId="46" fillId="2" borderId="28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shrinkToFit="1"/>
    </xf>
    <xf numFmtId="0" fontId="18" fillId="10" borderId="23" xfId="0" applyFont="1" applyFill="1" applyBorder="1" applyAlignment="1">
      <alignment horizontal="center" vertical="center"/>
    </xf>
    <xf numFmtId="0" fontId="18" fillId="10" borderId="28" xfId="0" applyFont="1" applyFill="1" applyBorder="1" applyAlignment="1">
      <alignment horizontal="center" vertical="center"/>
    </xf>
    <xf numFmtId="0" fontId="18" fillId="10" borderId="33" xfId="0" applyFont="1" applyFill="1" applyBorder="1" applyAlignment="1">
      <alignment horizontal="center" vertical="center"/>
    </xf>
    <xf numFmtId="0" fontId="18" fillId="10" borderId="29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8" fillId="10" borderId="22" xfId="0" applyFont="1" applyFill="1" applyBorder="1" applyAlignment="1">
      <alignment horizontal="center" vertical="center"/>
    </xf>
    <xf numFmtId="0" fontId="18" fillId="10" borderId="27" xfId="0" applyFont="1" applyFill="1" applyBorder="1" applyAlignment="1">
      <alignment horizontal="center" vertical="center"/>
    </xf>
    <xf numFmtId="0" fontId="18" fillId="10" borderId="23" xfId="0" applyFont="1" applyFill="1" applyBorder="1" applyAlignment="1">
      <alignment horizontal="center" vertical="center" wrapText="1"/>
    </xf>
    <xf numFmtId="0" fontId="18" fillId="10" borderId="28" xfId="0" applyFont="1" applyFill="1" applyBorder="1" applyAlignment="1">
      <alignment horizontal="center" vertical="center" wrapText="1"/>
    </xf>
    <xf numFmtId="0" fontId="46" fillId="6" borderId="25" xfId="0" applyFont="1" applyFill="1" applyBorder="1" applyAlignment="1">
      <alignment horizontal="center" vertical="center" wrapText="1"/>
    </xf>
    <xf numFmtId="0" fontId="46" fillId="6" borderId="23" xfId="0" applyFont="1" applyFill="1" applyBorder="1" applyAlignment="1">
      <alignment horizontal="center" vertical="center" wrapText="1"/>
    </xf>
    <xf numFmtId="0" fontId="46" fillId="6" borderId="4" xfId="0" applyFont="1" applyFill="1" applyBorder="1" applyAlignment="1">
      <alignment horizontal="center" vertical="center" wrapText="1"/>
    </xf>
    <xf numFmtId="0" fontId="46" fillId="6" borderId="1" xfId="0" applyFont="1" applyFill="1" applyBorder="1" applyAlignment="1">
      <alignment horizontal="center" vertical="center" wrapText="1"/>
    </xf>
    <xf numFmtId="0" fontId="46" fillId="6" borderId="32" xfId="0" applyFont="1" applyFill="1" applyBorder="1" applyAlignment="1">
      <alignment horizontal="center" vertical="center" wrapText="1"/>
    </xf>
    <xf numFmtId="0" fontId="46" fillId="6" borderId="2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6" fillId="6" borderId="28" xfId="0" applyFont="1" applyFill="1" applyBorder="1" applyAlignment="1">
      <alignment horizontal="center" shrinkToFit="1"/>
    </xf>
    <xf numFmtId="0" fontId="31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39" fillId="6" borderId="2" xfId="0" applyFont="1" applyFill="1" applyBorder="1" applyAlignment="1">
      <alignment horizontal="center" vertical="center"/>
    </xf>
    <xf numFmtId="0" fontId="39" fillId="6" borderId="3" xfId="0" applyFont="1" applyFill="1" applyBorder="1" applyAlignment="1">
      <alignment horizontal="center" vertical="center"/>
    </xf>
    <xf numFmtId="0" fontId="39" fillId="6" borderId="4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shrinkToFit="1"/>
    </xf>
    <xf numFmtId="0" fontId="40" fillId="0" borderId="1" xfId="0" applyFont="1" applyFill="1" applyBorder="1" applyAlignment="1">
      <alignment horizontal="center" vertical="center" wrapText="1" shrinkToFit="1"/>
    </xf>
    <xf numFmtId="0" fontId="40" fillId="0" borderId="2" xfId="0" applyFont="1" applyFill="1" applyBorder="1" applyAlignment="1">
      <alignment horizontal="left" vertical="center" indent="1"/>
    </xf>
    <xf numFmtId="0" fontId="40" fillId="0" borderId="3" xfId="0" applyFont="1" applyFill="1" applyBorder="1" applyAlignment="1">
      <alignment horizontal="left" vertical="center" indent="1"/>
    </xf>
    <xf numFmtId="0" fontId="40" fillId="0" borderId="4" xfId="0" applyFont="1" applyFill="1" applyBorder="1" applyAlignment="1">
      <alignment horizontal="left" vertical="center" indent="1"/>
    </xf>
    <xf numFmtId="0" fontId="28" fillId="0" borderId="1" xfId="0" applyFont="1" applyFill="1" applyBorder="1" applyAlignment="1">
      <alignment horizontal="left" vertical="center" indent="1" shrinkToFit="1"/>
    </xf>
    <xf numFmtId="0" fontId="48" fillId="0" borderId="0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49" fillId="0" borderId="0" xfId="0" applyFont="1" applyAlignment="1">
      <alignment horizontal="right"/>
    </xf>
  </cellXfs>
  <cellStyles count="1">
    <cellStyle name="Обычный" xfId="0" builtinId="0"/>
  </cellStyles>
  <dxfs count="205"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rgb="FFFFFFFF"/>
      </font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8181"/>
        </patternFill>
      </fill>
    </dxf>
    <dxf>
      <fill>
        <patternFill>
          <bgColor theme="5" tint="0.59996337778862885"/>
        </patternFill>
      </fill>
    </dxf>
    <dxf>
      <font>
        <color theme="0"/>
      </font>
    </dxf>
    <dxf>
      <font>
        <b/>
        <i val="0"/>
      </font>
      <fill>
        <patternFill>
          <bgColor rgb="FFBEE395"/>
        </patternFill>
      </fill>
    </dxf>
    <dxf>
      <font>
        <color theme="0"/>
      </font>
    </dxf>
    <dxf>
      <font>
        <b/>
        <i val="0"/>
      </font>
      <fill>
        <patternFill>
          <bgColor rgb="FFBEE395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rgb="FFB7DEE8"/>
      </font>
      <fill>
        <patternFill>
          <bgColor rgb="FFB7DEE8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5ECFF"/>
      <color rgb="FFFF8181"/>
      <color rgb="FF66CCFF"/>
      <color rgb="FFFFF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54583</xdr:colOff>
      <xdr:row>6</xdr:row>
      <xdr:rowOff>134318</xdr:rowOff>
    </xdr:from>
    <xdr:to>
      <xdr:col>1</xdr:col>
      <xdr:colOff>26571</xdr:colOff>
      <xdr:row>9</xdr:row>
      <xdr:rowOff>134947</xdr:rowOff>
    </xdr:to>
    <xdr:sp macro="" textlink="">
      <xdr:nvSpPr>
        <xdr:cNvPr id="2" name="Овал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4583" y="1277318"/>
          <a:ext cx="577106" cy="572129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54583</xdr:colOff>
      <xdr:row>10</xdr:row>
      <xdr:rowOff>78900</xdr:rowOff>
    </xdr:from>
    <xdr:to>
      <xdr:col>1</xdr:col>
      <xdr:colOff>58008</xdr:colOff>
      <xdr:row>13</xdr:row>
      <xdr:rowOff>120425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54583" y="1983900"/>
          <a:ext cx="608543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54583</xdr:colOff>
      <xdr:row>14</xdr:row>
      <xdr:rowOff>45328</xdr:rowOff>
    </xdr:from>
    <xdr:to>
      <xdr:col>1</xdr:col>
      <xdr:colOff>83158</xdr:colOff>
      <xdr:row>17</xdr:row>
      <xdr:rowOff>23979</xdr:rowOff>
    </xdr:to>
    <xdr:sp macro="" textlink="">
      <xdr:nvSpPr>
        <xdr:cNvPr id="4" name="Равнобедренный треугольник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54583" y="2712328"/>
          <a:ext cx="633693" cy="550151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163044</xdr:colOff>
      <xdr:row>6</xdr:row>
      <xdr:rowOff>134318</xdr:rowOff>
    </xdr:from>
    <xdr:to>
      <xdr:col>2</xdr:col>
      <xdr:colOff>131719</xdr:colOff>
      <xdr:row>9</xdr:row>
      <xdr:rowOff>134947</xdr:rowOff>
    </xdr:to>
    <xdr:sp macro="" textlink="">
      <xdr:nvSpPr>
        <xdr:cNvPr id="5" name="Овал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768162" y="1277318"/>
          <a:ext cx="573792" cy="572129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161387</xdr:colOff>
      <xdr:row>10</xdr:row>
      <xdr:rowOff>78900</xdr:rowOff>
    </xdr:from>
    <xdr:to>
      <xdr:col>2</xdr:col>
      <xdr:colOff>168125</xdr:colOff>
      <xdr:row>13</xdr:row>
      <xdr:rowOff>120425</xdr:rowOff>
    </xdr:to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770987" y="1983900"/>
          <a:ext cx="616338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162216</xdr:colOff>
      <xdr:row>14</xdr:row>
      <xdr:rowOff>45328</xdr:rowOff>
    </xdr:from>
    <xdr:to>
      <xdr:col>2</xdr:col>
      <xdr:colOff>190791</xdr:colOff>
      <xdr:row>17</xdr:row>
      <xdr:rowOff>23979</xdr:rowOff>
    </xdr:to>
    <xdr:sp macro="" textlink="">
      <xdr:nvSpPr>
        <xdr:cNvPr id="7" name="Равнобедренный треугольник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776049" y="2712328"/>
          <a:ext cx="642409" cy="550151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268192</xdr:colOff>
      <xdr:row>6</xdr:row>
      <xdr:rowOff>134318</xdr:rowOff>
    </xdr:from>
    <xdr:to>
      <xdr:col>3</xdr:col>
      <xdr:colOff>240180</xdr:colOff>
      <xdr:row>9</xdr:row>
      <xdr:rowOff>134947</xdr:rowOff>
    </xdr:to>
    <xdr:sp macro="" textlink="">
      <xdr:nvSpPr>
        <xdr:cNvPr id="11" name="Овал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1478427" y="1277318"/>
          <a:ext cx="577106" cy="572129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271504</xdr:colOff>
      <xdr:row>10</xdr:row>
      <xdr:rowOff>78900</xdr:rowOff>
    </xdr:from>
    <xdr:to>
      <xdr:col>3</xdr:col>
      <xdr:colOff>274929</xdr:colOff>
      <xdr:row>13</xdr:row>
      <xdr:rowOff>120425</xdr:rowOff>
    </xdr:to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1499171" y="1983900"/>
          <a:ext cx="617258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269848</xdr:colOff>
      <xdr:row>14</xdr:row>
      <xdr:rowOff>45328</xdr:rowOff>
    </xdr:from>
    <xdr:to>
      <xdr:col>3</xdr:col>
      <xdr:colOff>298423</xdr:colOff>
      <xdr:row>17</xdr:row>
      <xdr:rowOff>23979</xdr:rowOff>
    </xdr:to>
    <xdr:sp macro="" textlink="">
      <xdr:nvSpPr>
        <xdr:cNvPr id="13" name="Равнобедренный треугольник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1497515" y="2712328"/>
          <a:ext cx="642408" cy="550151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54583</xdr:colOff>
      <xdr:row>17</xdr:row>
      <xdr:rowOff>139382</xdr:rowOff>
    </xdr:from>
    <xdr:to>
      <xdr:col>1</xdr:col>
      <xdr:colOff>26571</xdr:colOff>
      <xdr:row>20</xdr:row>
      <xdr:rowOff>166788</xdr:rowOff>
    </xdr:to>
    <xdr:sp macro="" textlink="">
      <xdr:nvSpPr>
        <xdr:cNvPr id="14" name="Овал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54583" y="3377882"/>
          <a:ext cx="577106" cy="598906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54583</xdr:colOff>
      <xdr:row>21</xdr:row>
      <xdr:rowOff>129791</xdr:rowOff>
    </xdr:from>
    <xdr:to>
      <xdr:col>1</xdr:col>
      <xdr:colOff>58008</xdr:colOff>
      <xdr:row>24</xdr:row>
      <xdr:rowOff>171316</xdr:rowOff>
    </xdr:to>
    <xdr:sp macro="" textlink="">
      <xdr:nvSpPr>
        <xdr:cNvPr id="15" name="Прямоугольник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54583" y="4130291"/>
          <a:ext cx="608543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54583</xdr:colOff>
      <xdr:row>25</xdr:row>
      <xdr:rowOff>124793</xdr:rowOff>
    </xdr:from>
    <xdr:to>
      <xdr:col>1</xdr:col>
      <xdr:colOff>83158</xdr:colOff>
      <xdr:row>28</xdr:row>
      <xdr:rowOff>120762</xdr:rowOff>
    </xdr:to>
    <xdr:sp macro="" textlink="">
      <xdr:nvSpPr>
        <xdr:cNvPr id="16" name="Равнобедренный треугольник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54583" y="4887293"/>
          <a:ext cx="633693" cy="567469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162216</xdr:colOff>
      <xdr:row>17</xdr:row>
      <xdr:rowOff>139382</xdr:rowOff>
    </xdr:from>
    <xdr:to>
      <xdr:col>2</xdr:col>
      <xdr:colOff>134204</xdr:colOff>
      <xdr:row>20</xdr:row>
      <xdr:rowOff>166788</xdr:rowOff>
    </xdr:to>
    <xdr:sp macro="" textlink="">
      <xdr:nvSpPr>
        <xdr:cNvPr id="17" name="Овал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767334" y="3377882"/>
          <a:ext cx="577105" cy="598906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162216</xdr:colOff>
      <xdr:row>21</xdr:row>
      <xdr:rowOff>129791</xdr:rowOff>
    </xdr:from>
    <xdr:to>
      <xdr:col>2</xdr:col>
      <xdr:colOff>165641</xdr:colOff>
      <xdr:row>24</xdr:row>
      <xdr:rowOff>171316</xdr:rowOff>
    </xdr:to>
    <xdr:sp macro="" textlink="">
      <xdr:nvSpPr>
        <xdr:cNvPr id="18" name="Прямоугольник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767334" y="4130291"/>
          <a:ext cx="608542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162216</xdr:colOff>
      <xdr:row>25</xdr:row>
      <xdr:rowOff>124793</xdr:rowOff>
    </xdr:from>
    <xdr:to>
      <xdr:col>2</xdr:col>
      <xdr:colOff>190791</xdr:colOff>
      <xdr:row>28</xdr:row>
      <xdr:rowOff>120762</xdr:rowOff>
    </xdr:to>
    <xdr:sp macro="" textlink="">
      <xdr:nvSpPr>
        <xdr:cNvPr id="19" name="Равнобедренный треугольник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776049" y="4887293"/>
          <a:ext cx="642409" cy="567469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269848</xdr:colOff>
      <xdr:row>17</xdr:row>
      <xdr:rowOff>139382</xdr:rowOff>
    </xdr:from>
    <xdr:to>
      <xdr:col>3</xdr:col>
      <xdr:colOff>241836</xdr:colOff>
      <xdr:row>20</xdr:row>
      <xdr:rowOff>166788</xdr:rowOff>
    </xdr:to>
    <xdr:sp macro="" textlink="">
      <xdr:nvSpPr>
        <xdr:cNvPr id="20" name="Овал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1480083" y="3377882"/>
          <a:ext cx="577106" cy="598906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269848</xdr:colOff>
      <xdr:row>21</xdr:row>
      <xdr:rowOff>129791</xdr:rowOff>
    </xdr:from>
    <xdr:to>
      <xdr:col>3</xdr:col>
      <xdr:colOff>273273</xdr:colOff>
      <xdr:row>24</xdr:row>
      <xdr:rowOff>171316</xdr:rowOff>
    </xdr:to>
    <xdr:sp macro="" textlink="">
      <xdr:nvSpPr>
        <xdr:cNvPr id="21" name="Прямоугольник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1480083" y="4130291"/>
          <a:ext cx="608543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269848</xdr:colOff>
      <xdr:row>25</xdr:row>
      <xdr:rowOff>124793</xdr:rowOff>
    </xdr:from>
    <xdr:to>
      <xdr:col>3</xdr:col>
      <xdr:colOff>298423</xdr:colOff>
      <xdr:row>28</xdr:row>
      <xdr:rowOff>120762</xdr:rowOff>
    </xdr:to>
    <xdr:sp macro="" textlink="">
      <xdr:nvSpPr>
        <xdr:cNvPr id="22" name="Равнобедренный треугольник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1497515" y="4887293"/>
          <a:ext cx="642408" cy="567469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375635</xdr:colOff>
      <xdr:row>6</xdr:row>
      <xdr:rowOff>134318</xdr:rowOff>
    </xdr:from>
    <xdr:to>
      <xdr:col>4</xdr:col>
      <xdr:colOff>348641</xdr:colOff>
      <xdr:row>9</xdr:row>
      <xdr:rowOff>134947</xdr:rowOff>
    </xdr:to>
    <xdr:sp macro="" textlink="">
      <xdr:nvSpPr>
        <xdr:cNvPr id="23" name="Овал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2217135" y="1277318"/>
          <a:ext cx="586839" cy="572129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377290</xdr:colOff>
      <xdr:row>10</xdr:row>
      <xdr:rowOff>78900</xdr:rowOff>
    </xdr:from>
    <xdr:to>
      <xdr:col>4</xdr:col>
      <xdr:colOff>380713</xdr:colOff>
      <xdr:row>13</xdr:row>
      <xdr:rowOff>120425</xdr:rowOff>
    </xdr:to>
    <xdr:sp macro="" textlink="">
      <xdr:nvSpPr>
        <xdr:cNvPr id="24" name="Прямоугольник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2192643" y="1983900"/>
          <a:ext cx="608541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376462</xdr:colOff>
      <xdr:row>14</xdr:row>
      <xdr:rowOff>45328</xdr:rowOff>
    </xdr:from>
    <xdr:to>
      <xdr:col>4</xdr:col>
      <xdr:colOff>405035</xdr:colOff>
      <xdr:row>17</xdr:row>
      <xdr:rowOff>23979</xdr:rowOff>
    </xdr:to>
    <xdr:sp macro="" textlink="">
      <xdr:nvSpPr>
        <xdr:cNvPr id="25" name="Равнобедренный треугольник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/>
      </xdr:nvSpPr>
      <xdr:spPr>
        <a:xfrm>
          <a:off x="2217962" y="2712328"/>
          <a:ext cx="642406" cy="550151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376462</xdr:colOff>
      <xdr:row>17</xdr:row>
      <xdr:rowOff>139382</xdr:rowOff>
    </xdr:from>
    <xdr:to>
      <xdr:col>4</xdr:col>
      <xdr:colOff>349468</xdr:colOff>
      <xdr:row>20</xdr:row>
      <xdr:rowOff>166788</xdr:rowOff>
    </xdr:to>
    <xdr:sp macro="" textlink="">
      <xdr:nvSpPr>
        <xdr:cNvPr id="26" name="Овал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/>
      </xdr:nvSpPr>
      <xdr:spPr>
        <a:xfrm>
          <a:off x="2191815" y="3377882"/>
          <a:ext cx="578124" cy="598906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376463</xdr:colOff>
      <xdr:row>21</xdr:row>
      <xdr:rowOff>129791</xdr:rowOff>
    </xdr:from>
    <xdr:to>
      <xdr:col>4</xdr:col>
      <xdr:colOff>379886</xdr:colOff>
      <xdr:row>24</xdr:row>
      <xdr:rowOff>171316</xdr:rowOff>
    </xdr:to>
    <xdr:sp macro="" textlink="">
      <xdr:nvSpPr>
        <xdr:cNvPr id="27" name="Прямоугольник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/>
      </xdr:nvSpPr>
      <xdr:spPr>
        <a:xfrm>
          <a:off x="2217963" y="4130291"/>
          <a:ext cx="617256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376462</xdr:colOff>
      <xdr:row>25</xdr:row>
      <xdr:rowOff>124793</xdr:rowOff>
    </xdr:from>
    <xdr:to>
      <xdr:col>4</xdr:col>
      <xdr:colOff>405035</xdr:colOff>
      <xdr:row>28</xdr:row>
      <xdr:rowOff>120762</xdr:rowOff>
    </xdr:to>
    <xdr:sp macro="" textlink="">
      <xdr:nvSpPr>
        <xdr:cNvPr id="28" name="Равнобедренный треугольник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/>
      </xdr:nvSpPr>
      <xdr:spPr>
        <a:xfrm>
          <a:off x="2217962" y="4887293"/>
          <a:ext cx="642406" cy="567469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484093</xdr:colOff>
      <xdr:row>6</xdr:row>
      <xdr:rowOff>134318</xdr:rowOff>
    </xdr:from>
    <xdr:to>
      <xdr:col>5</xdr:col>
      <xdr:colOff>456083</xdr:colOff>
      <xdr:row>9</xdr:row>
      <xdr:rowOff>134947</xdr:rowOff>
    </xdr:to>
    <xdr:sp macro="" textlink="">
      <xdr:nvSpPr>
        <xdr:cNvPr id="29" name="Овал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SpPr/>
      </xdr:nvSpPr>
      <xdr:spPr>
        <a:xfrm>
          <a:off x="2939426" y="1277318"/>
          <a:ext cx="585824" cy="572129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484093</xdr:colOff>
      <xdr:row>10</xdr:row>
      <xdr:rowOff>78900</xdr:rowOff>
    </xdr:from>
    <xdr:to>
      <xdr:col>5</xdr:col>
      <xdr:colOff>487520</xdr:colOff>
      <xdr:row>13</xdr:row>
      <xdr:rowOff>120425</xdr:rowOff>
    </xdr:to>
    <xdr:sp macro="" textlink="">
      <xdr:nvSpPr>
        <xdr:cNvPr id="30" name="Прямоугольник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/>
      </xdr:nvSpPr>
      <xdr:spPr>
        <a:xfrm>
          <a:off x="2904564" y="1983900"/>
          <a:ext cx="608544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484093</xdr:colOff>
      <xdr:row>14</xdr:row>
      <xdr:rowOff>45328</xdr:rowOff>
    </xdr:from>
    <xdr:to>
      <xdr:col>5</xdr:col>
      <xdr:colOff>512670</xdr:colOff>
      <xdr:row>17</xdr:row>
      <xdr:rowOff>23979</xdr:rowOff>
    </xdr:to>
    <xdr:sp macro="" textlink="">
      <xdr:nvSpPr>
        <xdr:cNvPr id="31" name="Равнобедренный треугольник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/>
      </xdr:nvSpPr>
      <xdr:spPr>
        <a:xfrm>
          <a:off x="2939426" y="2712328"/>
          <a:ext cx="642411" cy="550151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484093</xdr:colOff>
      <xdr:row>17</xdr:row>
      <xdr:rowOff>139382</xdr:rowOff>
    </xdr:from>
    <xdr:to>
      <xdr:col>5</xdr:col>
      <xdr:colOff>456083</xdr:colOff>
      <xdr:row>20</xdr:row>
      <xdr:rowOff>166788</xdr:rowOff>
    </xdr:to>
    <xdr:sp macro="" textlink="">
      <xdr:nvSpPr>
        <xdr:cNvPr id="32" name="Овал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/>
      </xdr:nvSpPr>
      <xdr:spPr>
        <a:xfrm>
          <a:off x="2904564" y="3377882"/>
          <a:ext cx="577107" cy="598906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484093</xdr:colOff>
      <xdr:row>21</xdr:row>
      <xdr:rowOff>129791</xdr:rowOff>
    </xdr:from>
    <xdr:to>
      <xdr:col>5</xdr:col>
      <xdr:colOff>487520</xdr:colOff>
      <xdr:row>24</xdr:row>
      <xdr:rowOff>171316</xdr:rowOff>
    </xdr:to>
    <xdr:sp macro="" textlink="">
      <xdr:nvSpPr>
        <xdr:cNvPr id="33" name="Прямоугольник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/>
      </xdr:nvSpPr>
      <xdr:spPr>
        <a:xfrm>
          <a:off x="2939426" y="4130291"/>
          <a:ext cx="617261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484093</xdr:colOff>
      <xdr:row>25</xdr:row>
      <xdr:rowOff>124793</xdr:rowOff>
    </xdr:from>
    <xdr:to>
      <xdr:col>5</xdr:col>
      <xdr:colOff>512670</xdr:colOff>
      <xdr:row>28</xdr:row>
      <xdr:rowOff>120762</xdr:rowOff>
    </xdr:to>
    <xdr:sp macro="" textlink="">
      <xdr:nvSpPr>
        <xdr:cNvPr id="34" name="Равнобедренный треугольник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/>
      </xdr:nvSpPr>
      <xdr:spPr>
        <a:xfrm>
          <a:off x="2922493" y="4887293"/>
          <a:ext cx="638177" cy="567469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514350</xdr:colOff>
          <xdr:row>2</xdr:row>
          <xdr:rowOff>228600</xdr:rowOff>
        </xdr:from>
        <xdr:to>
          <xdr:col>14</xdr:col>
          <xdr:colOff>323850</xdr:colOff>
          <xdr:row>5</xdr:row>
          <xdr:rowOff>114300</xdr:rowOff>
        </xdr:to>
        <xdr:sp macro="" textlink="">
          <xdr:nvSpPr>
            <xdr:cNvPr id="3081" name="Butto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CA28C38B-95B9-4C6B-84AE-B86C7FCA96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ru-RU" sz="16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Сохранить в 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514350</xdr:colOff>
          <xdr:row>7</xdr:row>
          <xdr:rowOff>9525</xdr:rowOff>
        </xdr:from>
        <xdr:to>
          <xdr:col>14</xdr:col>
          <xdr:colOff>323850</xdr:colOff>
          <xdr:row>8</xdr:row>
          <xdr:rowOff>219075</xdr:rowOff>
        </xdr:to>
        <xdr:sp macro="" textlink="">
          <xdr:nvSpPr>
            <xdr:cNvPr id="3082" name="Butto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477F7F3B-A919-4374-8864-01D8B00D17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ru-RU" sz="1600" b="1" i="0" u="none" strike="noStrike" baseline="0">
                  <a:solidFill>
                    <a:srgbClr val="000000"/>
                  </a:solidFill>
                  <a:latin typeface="Cambria"/>
                  <a:ea typeface="Cambria"/>
                </a:rPr>
                <a:t>Отправить на печать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514350</xdr:colOff>
          <xdr:row>10</xdr:row>
          <xdr:rowOff>133350</xdr:rowOff>
        </xdr:from>
        <xdr:to>
          <xdr:col>14</xdr:col>
          <xdr:colOff>323850</xdr:colOff>
          <xdr:row>13</xdr:row>
          <xdr:rowOff>0</xdr:rowOff>
        </xdr:to>
        <xdr:sp macro="" textlink="">
          <xdr:nvSpPr>
            <xdr:cNvPr id="3083" name="Butto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A8D10110-0321-4E25-91A4-07A7EA062E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ru-RU" sz="2000" b="0" i="0" u="none" strike="noStrike" baseline="0">
                  <a:solidFill>
                    <a:srgbClr val="FF0000"/>
                  </a:solidFill>
                  <a:latin typeface="Cambria"/>
                  <a:ea typeface="Cambria"/>
                </a:rPr>
                <a:t>Очистить данные данные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4" tint="-0.249977111117893"/>
  </sheetPr>
  <dimension ref="A1:AH81"/>
  <sheetViews>
    <sheetView showGridLines="0" showRowColHeaders="0" tabSelected="1" workbookViewId="0">
      <selection activeCell="L11" sqref="L11:R11"/>
    </sheetView>
  </sheetViews>
  <sheetFormatPr defaultRowHeight="15" x14ac:dyDescent="0.25"/>
  <cols>
    <col min="1" max="1" width="7.5703125" customWidth="1"/>
    <col min="12" max="12" width="12.5703125" customWidth="1"/>
    <col min="16" max="16" width="6.28515625" customWidth="1"/>
    <col min="17" max="17" width="6.140625" customWidth="1"/>
    <col min="27" max="27" width="0" hidden="1" customWidth="1"/>
    <col min="32" max="34" width="0" hidden="1" customWidth="1"/>
  </cols>
  <sheetData>
    <row r="1" spans="1:34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AG1">
        <v>10</v>
      </c>
      <c r="AH1" t="s">
        <v>0</v>
      </c>
    </row>
    <row r="2" spans="1:34" ht="19.5" customHeight="1" x14ac:dyDescent="0.25">
      <c r="B2" s="108" t="s">
        <v>123</v>
      </c>
      <c r="C2" s="108"/>
      <c r="D2" s="108"/>
      <c r="E2" s="109"/>
      <c r="F2" s="109"/>
      <c r="G2" s="109"/>
      <c r="H2" s="109"/>
      <c r="I2" s="109"/>
      <c r="J2" s="109"/>
      <c r="L2" s="108" t="s">
        <v>1</v>
      </c>
      <c r="M2" s="108"/>
      <c r="N2" s="110"/>
      <c r="O2" s="110"/>
      <c r="P2" s="110"/>
      <c r="AG2">
        <v>11</v>
      </c>
      <c r="AH2" t="s">
        <v>2</v>
      </c>
    </row>
    <row r="3" spans="1:34" ht="18.75" x14ac:dyDescent="0.25">
      <c r="B3" s="108" t="s">
        <v>3</v>
      </c>
      <c r="C3" s="108"/>
      <c r="D3" s="108"/>
      <c r="E3" s="111"/>
      <c r="F3" s="112"/>
      <c r="G3" s="112"/>
      <c r="H3" s="112"/>
      <c r="I3" s="112"/>
      <c r="J3" s="113"/>
      <c r="AG3">
        <v>12</v>
      </c>
      <c r="AH3" t="s">
        <v>4</v>
      </c>
    </row>
    <row r="4" spans="1:34" x14ac:dyDescent="0.25">
      <c r="AG4">
        <v>13</v>
      </c>
    </row>
    <row r="5" spans="1:34" ht="23.25" customHeight="1" x14ac:dyDescent="0.25">
      <c r="A5" s="107" t="s">
        <v>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AF5" t="s">
        <v>6</v>
      </c>
      <c r="AG5">
        <v>14</v>
      </c>
    </row>
    <row r="6" spans="1:34" ht="18" customHeight="1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AF6" t="s">
        <v>7</v>
      </c>
      <c r="AG6">
        <v>15</v>
      </c>
    </row>
    <row r="7" spans="1:34" ht="22.5" customHeight="1" x14ac:dyDescent="0.2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AG7">
        <v>16</v>
      </c>
    </row>
    <row r="8" spans="1:34" ht="20.25" customHeight="1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</row>
    <row r="9" spans="1:34" ht="18.75" customHeight="1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2"/>
      <c r="Q9" s="83"/>
      <c r="R9" s="83"/>
      <c r="S9" s="2"/>
      <c r="T9" s="2"/>
    </row>
    <row r="10" spans="1:34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AA10" s="4" t="s">
        <v>8</v>
      </c>
    </row>
    <row r="11" spans="1:34" ht="24" customHeight="1" x14ac:dyDescent="0.25">
      <c r="A11" s="5">
        <v>1</v>
      </c>
      <c r="B11" s="101" t="s">
        <v>9</v>
      </c>
      <c r="C11" s="102"/>
      <c r="D11" s="102"/>
      <c r="E11" s="102"/>
      <c r="F11" s="102"/>
      <c r="G11" s="102"/>
      <c r="H11" s="102"/>
      <c r="I11" s="102"/>
      <c r="J11" s="102"/>
      <c r="K11" s="103"/>
      <c r="L11" s="104"/>
      <c r="M11" s="105"/>
      <c r="N11" s="105"/>
      <c r="O11" s="105"/>
      <c r="P11" s="105"/>
      <c r="Q11" s="105"/>
      <c r="R11" s="106"/>
      <c r="AA11" s="6" t="s">
        <v>10</v>
      </c>
    </row>
    <row r="12" spans="1:34" ht="24" customHeight="1" x14ac:dyDescent="0.25">
      <c r="A12" s="5">
        <v>2</v>
      </c>
      <c r="B12" s="97" t="s">
        <v>11</v>
      </c>
      <c r="C12" s="98"/>
      <c r="D12" s="98"/>
      <c r="E12" s="98"/>
      <c r="F12" s="98"/>
      <c r="G12" s="98"/>
      <c r="H12" s="98"/>
      <c r="I12" s="98"/>
      <c r="J12" s="98"/>
      <c r="K12" s="99"/>
      <c r="L12" s="104"/>
      <c r="M12" s="105"/>
      <c r="N12" s="105"/>
      <c r="O12" s="105"/>
      <c r="P12" s="105"/>
      <c r="Q12" s="105"/>
      <c r="R12" s="106"/>
      <c r="AA12" s="7" t="s">
        <v>12</v>
      </c>
    </row>
    <row r="13" spans="1:34" ht="24" customHeight="1" x14ac:dyDescent="0.25">
      <c r="A13" s="5">
        <v>3</v>
      </c>
      <c r="B13" s="101" t="s">
        <v>13</v>
      </c>
      <c r="C13" s="102"/>
      <c r="D13" s="102"/>
      <c r="E13" s="102"/>
      <c r="F13" s="102"/>
      <c r="G13" s="102"/>
      <c r="H13" s="102"/>
      <c r="I13" s="102"/>
      <c r="J13" s="102"/>
      <c r="K13" s="103"/>
      <c r="L13" s="100"/>
      <c r="M13" s="100"/>
      <c r="N13" s="100"/>
      <c r="O13" s="100"/>
      <c r="P13" s="100"/>
      <c r="Q13" s="100"/>
      <c r="R13" s="100"/>
      <c r="AA13" s="4" t="s">
        <v>14</v>
      </c>
    </row>
    <row r="14" spans="1:34" ht="24" customHeight="1" x14ac:dyDescent="0.25">
      <c r="A14" s="5">
        <v>4</v>
      </c>
      <c r="B14" s="97" t="s">
        <v>15</v>
      </c>
      <c r="C14" s="98"/>
      <c r="D14" s="98"/>
      <c r="E14" s="98"/>
      <c r="F14" s="98"/>
      <c r="G14" s="98"/>
      <c r="H14" s="98"/>
      <c r="I14" s="98"/>
      <c r="J14" s="98"/>
      <c r="K14" s="99"/>
      <c r="L14" s="100"/>
      <c r="M14" s="100"/>
      <c r="N14" s="100"/>
      <c r="O14" s="100"/>
      <c r="P14" s="100"/>
      <c r="Q14" s="100"/>
      <c r="R14" s="100"/>
      <c r="AA14" s="6" t="s">
        <v>16</v>
      </c>
    </row>
    <row r="15" spans="1:34" ht="24" customHeight="1" x14ac:dyDescent="0.25">
      <c r="A15" s="5">
        <v>5</v>
      </c>
      <c r="B15" s="101" t="s">
        <v>17</v>
      </c>
      <c r="C15" s="102"/>
      <c r="D15" s="102"/>
      <c r="E15" s="102"/>
      <c r="F15" s="102"/>
      <c r="G15" s="102"/>
      <c r="H15" s="102"/>
      <c r="I15" s="102"/>
      <c r="J15" s="102"/>
      <c r="K15" s="103"/>
      <c r="L15" s="100"/>
      <c r="M15" s="100"/>
      <c r="N15" s="100"/>
      <c r="O15" s="100"/>
      <c r="P15" s="100"/>
      <c r="Q15" s="100"/>
      <c r="R15" s="100"/>
      <c r="AA15" s="7" t="s">
        <v>18</v>
      </c>
    </row>
    <row r="16" spans="1:34" ht="24" customHeight="1" x14ac:dyDescent="0.25">
      <c r="A16" s="5">
        <v>6</v>
      </c>
      <c r="B16" s="97" t="s">
        <v>19</v>
      </c>
      <c r="C16" s="98"/>
      <c r="D16" s="98"/>
      <c r="E16" s="98"/>
      <c r="F16" s="98"/>
      <c r="G16" s="98"/>
      <c r="H16" s="98"/>
      <c r="I16" s="98"/>
      <c r="J16" s="98"/>
      <c r="K16" s="99"/>
      <c r="L16" s="100"/>
      <c r="M16" s="100"/>
      <c r="N16" s="100"/>
      <c r="O16" s="100"/>
      <c r="P16" s="100"/>
      <c r="Q16" s="100"/>
      <c r="R16" s="100"/>
      <c r="AA16" s="4" t="s">
        <v>20</v>
      </c>
    </row>
    <row r="17" spans="1:27" ht="24" customHeight="1" x14ac:dyDescent="0.25">
      <c r="A17" s="5">
        <v>7</v>
      </c>
      <c r="B17" s="101" t="s">
        <v>21</v>
      </c>
      <c r="C17" s="102"/>
      <c r="D17" s="102"/>
      <c r="E17" s="102"/>
      <c r="F17" s="102"/>
      <c r="G17" s="102"/>
      <c r="H17" s="102"/>
      <c r="I17" s="102"/>
      <c r="J17" s="102"/>
      <c r="K17" s="103"/>
      <c r="L17" s="100"/>
      <c r="M17" s="100"/>
      <c r="N17" s="100"/>
      <c r="O17" s="100"/>
      <c r="P17" s="100"/>
      <c r="Q17" s="100"/>
      <c r="R17" s="100"/>
      <c r="AA17" s="6" t="s">
        <v>22</v>
      </c>
    </row>
    <row r="18" spans="1:27" ht="24" customHeight="1" x14ac:dyDescent="0.25">
      <c r="A18" s="5">
        <v>8</v>
      </c>
      <c r="B18" s="97" t="s">
        <v>23</v>
      </c>
      <c r="C18" s="98"/>
      <c r="D18" s="98"/>
      <c r="E18" s="98"/>
      <c r="F18" s="98"/>
      <c r="G18" s="98"/>
      <c r="H18" s="98"/>
      <c r="I18" s="98"/>
      <c r="J18" s="98"/>
      <c r="K18" s="99"/>
      <c r="L18" s="100"/>
      <c r="M18" s="100"/>
      <c r="N18" s="100"/>
      <c r="O18" s="100"/>
      <c r="P18" s="100"/>
      <c r="Q18" s="100"/>
      <c r="R18" s="100"/>
      <c r="AA18" s="7" t="s">
        <v>24</v>
      </c>
    </row>
    <row r="19" spans="1:27" ht="24" customHeight="1" x14ac:dyDescent="0.25">
      <c r="A19" s="5">
        <v>9</v>
      </c>
      <c r="B19" s="101" t="s">
        <v>25</v>
      </c>
      <c r="C19" s="102"/>
      <c r="D19" s="102"/>
      <c r="E19" s="102"/>
      <c r="F19" s="102"/>
      <c r="G19" s="102"/>
      <c r="H19" s="102"/>
      <c r="I19" s="102"/>
      <c r="J19" s="102"/>
      <c r="K19" s="103"/>
      <c r="L19" s="100"/>
      <c r="M19" s="100"/>
      <c r="N19" s="100"/>
      <c r="O19" s="100"/>
      <c r="P19" s="100"/>
      <c r="Q19" s="100"/>
      <c r="R19" s="100"/>
      <c r="AA19" s="4" t="s">
        <v>26</v>
      </c>
    </row>
    <row r="20" spans="1:27" ht="24" customHeight="1" x14ac:dyDescent="0.25">
      <c r="A20" s="5">
        <v>10</v>
      </c>
      <c r="B20" s="97" t="s">
        <v>27</v>
      </c>
      <c r="C20" s="98"/>
      <c r="D20" s="98"/>
      <c r="E20" s="98"/>
      <c r="F20" s="98"/>
      <c r="G20" s="98"/>
      <c r="H20" s="98"/>
      <c r="I20" s="98"/>
      <c r="J20" s="98"/>
      <c r="K20" s="99"/>
      <c r="L20" s="100"/>
      <c r="M20" s="100"/>
      <c r="N20" s="100"/>
      <c r="O20" s="100"/>
      <c r="P20" s="100"/>
      <c r="Q20" s="100"/>
      <c r="R20" s="100"/>
      <c r="AA20" s="6" t="s">
        <v>28</v>
      </c>
    </row>
    <row r="21" spans="1:27" ht="24" customHeight="1" x14ac:dyDescent="0.25">
      <c r="A21" s="5">
        <v>11</v>
      </c>
      <c r="B21" s="101" t="s">
        <v>29</v>
      </c>
      <c r="C21" s="102"/>
      <c r="D21" s="102"/>
      <c r="E21" s="102"/>
      <c r="F21" s="102"/>
      <c r="G21" s="102"/>
      <c r="H21" s="102"/>
      <c r="I21" s="102"/>
      <c r="J21" s="102"/>
      <c r="K21" s="103"/>
      <c r="L21" s="100"/>
      <c r="M21" s="100"/>
      <c r="N21" s="100"/>
      <c r="O21" s="100"/>
      <c r="P21" s="100"/>
      <c r="Q21" s="100"/>
      <c r="R21" s="100"/>
      <c r="AA21" s="7" t="s">
        <v>30</v>
      </c>
    </row>
    <row r="22" spans="1:27" ht="24" customHeight="1" x14ac:dyDescent="0.25">
      <c r="A22" s="5">
        <v>12</v>
      </c>
      <c r="B22" s="97" t="s">
        <v>31</v>
      </c>
      <c r="C22" s="98"/>
      <c r="D22" s="98"/>
      <c r="E22" s="98"/>
      <c r="F22" s="98"/>
      <c r="G22" s="98"/>
      <c r="H22" s="98"/>
      <c r="I22" s="98"/>
      <c r="J22" s="98"/>
      <c r="K22" s="99"/>
      <c r="L22" s="100"/>
      <c r="M22" s="100"/>
      <c r="N22" s="100"/>
      <c r="O22" s="100"/>
      <c r="P22" s="100"/>
      <c r="Q22" s="100"/>
      <c r="R22" s="100"/>
      <c r="AA22" s="4" t="s">
        <v>32</v>
      </c>
    </row>
    <row r="23" spans="1:27" ht="24" customHeight="1" x14ac:dyDescent="0.25">
      <c r="A23" s="5">
        <v>13</v>
      </c>
      <c r="B23" s="101" t="s">
        <v>33</v>
      </c>
      <c r="C23" s="102"/>
      <c r="D23" s="102"/>
      <c r="E23" s="102"/>
      <c r="F23" s="102"/>
      <c r="G23" s="102"/>
      <c r="H23" s="102"/>
      <c r="I23" s="102"/>
      <c r="J23" s="102"/>
      <c r="K23" s="103"/>
      <c r="L23" s="100"/>
      <c r="M23" s="100"/>
      <c r="N23" s="100"/>
      <c r="O23" s="100"/>
      <c r="P23" s="100"/>
      <c r="Q23" s="100"/>
      <c r="R23" s="100"/>
      <c r="AA23" s="6" t="s">
        <v>34</v>
      </c>
    </row>
    <row r="24" spans="1:27" ht="24" customHeight="1" x14ac:dyDescent="0.25">
      <c r="A24" s="5">
        <v>14</v>
      </c>
      <c r="B24" s="97" t="s">
        <v>35</v>
      </c>
      <c r="C24" s="98"/>
      <c r="D24" s="98"/>
      <c r="E24" s="98"/>
      <c r="F24" s="98"/>
      <c r="G24" s="98"/>
      <c r="H24" s="98"/>
      <c r="I24" s="98"/>
      <c r="J24" s="98"/>
      <c r="K24" s="99"/>
      <c r="L24" s="100"/>
      <c r="M24" s="100"/>
      <c r="N24" s="100"/>
      <c r="O24" s="100"/>
      <c r="P24" s="100"/>
      <c r="Q24" s="100"/>
      <c r="R24" s="100"/>
      <c r="AA24" s="7" t="s">
        <v>36</v>
      </c>
    </row>
    <row r="25" spans="1:27" ht="24" customHeight="1" x14ac:dyDescent="0.25">
      <c r="A25" s="5">
        <v>15</v>
      </c>
      <c r="B25" s="101" t="s">
        <v>37</v>
      </c>
      <c r="C25" s="102"/>
      <c r="D25" s="102"/>
      <c r="E25" s="102"/>
      <c r="F25" s="102"/>
      <c r="G25" s="102"/>
      <c r="H25" s="102"/>
      <c r="I25" s="102"/>
      <c r="J25" s="102"/>
      <c r="K25" s="103"/>
      <c r="L25" s="100"/>
      <c r="M25" s="100"/>
      <c r="N25" s="100"/>
      <c r="O25" s="100"/>
      <c r="P25" s="100"/>
      <c r="Q25" s="100"/>
      <c r="R25" s="100"/>
      <c r="AA25" s="8" t="s">
        <v>38</v>
      </c>
    </row>
    <row r="26" spans="1:27" ht="24" customHeight="1" x14ac:dyDescent="0.25">
      <c r="A26" s="5">
        <v>16</v>
      </c>
      <c r="B26" s="97" t="s">
        <v>39</v>
      </c>
      <c r="C26" s="98"/>
      <c r="D26" s="98"/>
      <c r="E26" s="98"/>
      <c r="F26" s="98"/>
      <c r="G26" s="98"/>
      <c r="H26" s="98"/>
      <c r="I26" s="98"/>
      <c r="J26" s="98"/>
      <c r="K26" s="99"/>
      <c r="L26" s="100"/>
      <c r="M26" s="100"/>
      <c r="N26" s="100"/>
      <c r="O26" s="100"/>
      <c r="P26" s="100"/>
      <c r="Q26" s="100"/>
      <c r="R26" s="100"/>
      <c r="AA26" s="9" t="s">
        <v>40</v>
      </c>
    </row>
    <row r="27" spans="1:27" ht="24" customHeight="1" x14ac:dyDescent="0.25">
      <c r="A27" s="5">
        <v>17</v>
      </c>
      <c r="B27" s="101" t="s">
        <v>41</v>
      </c>
      <c r="C27" s="102"/>
      <c r="D27" s="102"/>
      <c r="E27" s="102"/>
      <c r="F27" s="102"/>
      <c r="G27" s="102"/>
      <c r="H27" s="102"/>
      <c r="I27" s="102"/>
      <c r="J27" s="102"/>
      <c r="K27" s="103"/>
      <c r="L27" s="100"/>
      <c r="M27" s="100"/>
      <c r="N27" s="100"/>
      <c r="O27" s="100"/>
      <c r="P27" s="100"/>
      <c r="Q27" s="100"/>
      <c r="R27" s="100"/>
      <c r="AA27" s="10" t="s">
        <v>42</v>
      </c>
    </row>
    <row r="28" spans="1:27" ht="24" customHeight="1" x14ac:dyDescent="0.25">
      <c r="A28" s="5">
        <v>18</v>
      </c>
      <c r="B28" s="97" t="s">
        <v>43</v>
      </c>
      <c r="C28" s="98"/>
      <c r="D28" s="98"/>
      <c r="E28" s="98"/>
      <c r="F28" s="98"/>
      <c r="G28" s="98"/>
      <c r="H28" s="98"/>
      <c r="I28" s="98"/>
      <c r="J28" s="98"/>
      <c r="K28" s="99"/>
      <c r="L28" s="100"/>
      <c r="M28" s="100"/>
      <c r="N28" s="100"/>
      <c r="O28" s="100"/>
      <c r="P28" s="100"/>
      <c r="Q28" s="100"/>
      <c r="R28" s="100"/>
      <c r="AA28" s="8" t="s">
        <v>44</v>
      </c>
    </row>
    <row r="29" spans="1:27" ht="24" customHeight="1" x14ac:dyDescent="0.25">
      <c r="A29" s="5">
        <v>19</v>
      </c>
      <c r="B29" s="101" t="s">
        <v>45</v>
      </c>
      <c r="C29" s="102"/>
      <c r="D29" s="102"/>
      <c r="E29" s="102"/>
      <c r="F29" s="102"/>
      <c r="G29" s="102"/>
      <c r="H29" s="102"/>
      <c r="I29" s="102"/>
      <c r="J29" s="102"/>
      <c r="K29" s="103"/>
      <c r="L29" s="100"/>
      <c r="M29" s="100"/>
      <c r="N29" s="100"/>
      <c r="O29" s="100"/>
      <c r="P29" s="100"/>
      <c r="Q29" s="100"/>
      <c r="R29" s="100"/>
      <c r="AA29" s="9" t="s">
        <v>46</v>
      </c>
    </row>
    <row r="30" spans="1:27" ht="24" customHeight="1" x14ac:dyDescent="0.25">
      <c r="A30" s="5">
        <v>20</v>
      </c>
      <c r="B30" s="97" t="s">
        <v>47</v>
      </c>
      <c r="C30" s="98"/>
      <c r="D30" s="98"/>
      <c r="E30" s="98"/>
      <c r="F30" s="98"/>
      <c r="G30" s="98"/>
      <c r="H30" s="98"/>
      <c r="I30" s="98"/>
      <c r="J30" s="98"/>
      <c r="K30" s="99"/>
      <c r="L30" s="100"/>
      <c r="M30" s="100"/>
      <c r="N30" s="100"/>
      <c r="O30" s="100"/>
      <c r="P30" s="100"/>
      <c r="Q30" s="100"/>
      <c r="R30" s="100"/>
      <c r="AA30" s="10" t="s">
        <v>48</v>
      </c>
    </row>
    <row r="31" spans="1:27" ht="24" customHeight="1" x14ac:dyDescent="0.25">
      <c r="A31" s="5">
        <v>21</v>
      </c>
      <c r="B31" s="101" t="s">
        <v>49</v>
      </c>
      <c r="C31" s="102"/>
      <c r="D31" s="102"/>
      <c r="E31" s="102"/>
      <c r="F31" s="102"/>
      <c r="G31" s="102"/>
      <c r="H31" s="102"/>
      <c r="I31" s="102"/>
      <c r="J31" s="102"/>
      <c r="K31" s="103"/>
      <c r="L31" s="100"/>
      <c r="M31" s="100"/>
      <c r="N31" s="100"/>
      <c r="O31" s="100"/>
      <c r="P31" s="100"/>
      <c r="Q31" s="100"/>
      <c r="R31" s="100"/>
      <c r="AA31" s="8" t="s">
        <v>50</v>
      </c>
    </row>
    <row r="32" spans="1:27" ht="24" customHeight="1" x14ac:dyDescent="0.25">
      <c r="A32" s="5">
        <v>22</v>
      </c>
      <c r="B32" s="97" t="s">
        <v>51</v>
      </c>
      <c r="C32" s="98"/>
      <c r="D32" s="98"/>
      <c r="E32" s="98"/>
      <c r="F32" s="98"/>
      <c r="G32" s="98"/>
      <c r="H32" s="98"/>
      <c r="I32" s="98"/>
      <c r="J32" s="98"/>
      <c r="K32" s="99"/>
      <c r="L32" s="100"/>
      <c r="M32" s="100"/>
      <c r="N32" s="100"/>
      <c r="O32" s="100"/>
      <c r="P32" s="100"/>
      <c r="Q32" s="100"/>
      <c r="R32" s="100"/>
      <c r="AA32" s="9" t="s">
        <v>52</v>
      </c>
    </row>
    <row r="33" spans="1:27" ht="24" customHeight="1" x14ac:dyDescent="0.25">
      <c r="A33" s="5">
        <v>23</v>
      </c>
      <c r="B33" s="101" t="s">
        <v>53</v>
      </c>
      <c r="C33" s="102"/>
      <c r="D33" s="102"/>
      <c r="E33" s="102"/>
      <c r="F33" s="102"/>
      <c r="G33" s="102"/>
      <c r="H33" s="102"/>
      <c r="I33" s="102"/>
      <c r="J33" s="102"/>
      <c r="K33" s="103"/>
      <c r="L33" s="100"/>
      <c r="M33" s="100"/>
      <c r="N33" s="100"/>
      <c r="O33" s="100"/>
      <c r="P33" s="100"/>
      <c r="Q33" s="100"/>
      <c r="R33" s="100"/>
      <c r="AA33" s="10" t="s">
        <v>54</v>
      </c>
    </row>
    <row r="34" spans="1:27" ht="24" customHeight="1" x14ac:dyDescent="0.25">
      <c r="A34" s="5">
        <v>24</v>
      </c>
      <c r="B34" s="97" t="s">
        <v>55</v>
      </c>
      <c r="C34" s="98"/>
      <c r="D34" s="98"/>
      <c r="E34" s="98"/>
      <c r="F34" s="98"/>
      <c r="G34" s="98"/>
      <c r="H34" s="98"/>
      <c r="I34" s="98"/>
      <c r="J34" s="98"/>
      <c r="K34" s="99"/>
      <c r="L34" s="100"/>
      <c r="M34" s="100"/>
      <c r="N34" s="100"/>
      <c r="O34" s="100"/>
      <c r="P34" s="100"/>
      <c r="Q34" s="100"/>
      <c r="R34" s="100"/>
      <c r="AA34" s="8" t="s">
        <v>56</v>
      </c>
    </row>
    <row r="35" spans="1:27" ht="24" customHeight="1" x14ac:dyDescent="0.25">
      <c r="M35" s="3"/>
      <c r="N35" s="3"/>
      <c r="O35" s="3"/>
      <c r="P35" s="3"/>
      <c r="Q35" s="3"/>
      <c r="R35" s="3"/>
      <c r="AA35" s="9" t="s">
        <v>57</v>
      </c>
    </row>
    <row r="36" spans="1:27" ht="24" customHeight="1" x14ac:dyDescent="0.25">
      <c r="M36" s="3"/>
      <c r="N36" s="3"/>
      <c r="O36" s="3"/>
      <c r="P36" s="3"/>
      <c r="Q36" s="3"/>
      <c r="R36" s="3"/>
      <c r="AA36" s="10" t="s">
        <v>58</v>
      </c>
    </row>
    <row r="37" spans="1:27" ht="24" customHeight="1" x14ac:dyDescent="0.25">
      <c r="M37" s="3"/>
      <c r="N37" s="3"/>
      <c r="O37" s="3"/>
      <c r="P37" s="3"/>
      <c r="Q37" s="3"/>
      <c r="R37" s="3"/>
      <c r="AA37" s="8" t="s">
        <v>59</v>
      </c>
    </row>
    <row r="38" spans="1:27" ht="24" customHeight="1" x14ac:dyDescent="0.25">
      <c r="M38" s="3"/>
      <c r="N38" s="3"/>
      <c r="O38" s="3"/>
      <c r="P38" s="3"/>
      <c r="Q38" s="3"/>
      <c r="R38" s="3"/>
      <c r="AA38" s="9" t="s">
        <v>60</v>
      </c>
    </row>
    <row r="39" spans="1:27" ht="24" customHeight="1" x14ac:dyDescent="0.25">
      <c r="M39" s="3"/>
      <c r="N39" s="3"/>
      <c r="O39" s="3"/>
      <c r="P39" s="3"/>
      <c r="Q39" s="3"/>
      <c r="R39" s="3"/>
      <c r="AA39" s="10" t="s">
        <v>61</v>
      </c>
    </row>
    <row r="40" spans="1:27" ht="24" customHeight="1" x14ac:dyDescent="0.25">
      <c r="M40" s="3"/>
      <c r="N40" s="3"/>
      <c r="O40" s="3"/>
      <c r="P40" s="3"/>
      <c r="Q40" s="3"/>
      <c r="R40" s="3"/>
      <c r="AA40" s="8" t="s">
        <v>62</v>
      </c>
    </row>
    <row r="41" spans="1:27" ht="24" customHeight="1" x14ac:dyDescent="0.25">
      <c r="M41" s="3"/>
      <c r="N41" s="3"/>
      <c r="O41" s="3"/>
      <c r="P41" s="3"/>
      <c r="Q41" s="3"/>
      <c r="R41" s="3"/>
      <c r="AA41" s="9" t="s">
        <v>63</v>
      </c>
    </row>
    <row r="42" spans="1:27" ht="24" customHeight="1" x14ac:dyDescent="0.25">
      <c r="M42" s="3"/>
      <c r="N42" s="3"/>
      <c r="O42" s="3"/>
      <c r="P42" s="3"/>
      <c r="Q42" s="3"/>
      <c r="R42" s="3"/>
      <c r="AA42" s="10" t="s">
        <v>64</v>
      </c>
    </row>
    <row r="43" spans="1:27" ht="24" customHeight="1" x14ac:dyDescent="0.25">
      <c r="M43" s="3"/>
      <c r="N43" s="3"/>
      <c r="O43" s="3"/>
      <c r="P43" s="3"/>
      <c r="Q43" s="3"/>
      <c r="R43" s="3"/>
      <c r="AA43" s="8" t="s">
        <v>65</v>
      </c>
    </row>
    <row r="44" spans="1:27" ht="24" customHeight="1" x14ac:dyDescent="0.25">
      <c r="M44" s="3"/>
      <c r="N44" s="3"/>
      <c r="O44" s="3"/>
      <c r="P44" s="3"/>
      <c r="Q44" s="3"/>
      <c r="R44" s="3"/>
      <c r="AA44" s="9" t="s">
        <v>66</v>
      </c>
    </row>
    <row r="45" spans="1:27" ht="24" customHeight="1" x14ac:dyDescent="0.25">
      <c r="M45" s="3"/>
      <c r="N45" s="3"/>
      <c r="O45" s="3"/>
      <c r="P45" s="3"/>
      <c r="Q45" s="3"/>
      <c r="R45" s="3"/>
      <c r="AA45" s="10" t="s">
        <v>67</v>
      </c>
    </row>
    <row r="46" spans="1:27" ht="24" customHeight="1" x14ac:dyDescent="0.25">
      <c r="M46" s="3"/>
      <c r="N46" s="3"/>
      <c r="O46" s="3"/>
      <c r="P46" s="3"/>
      <c r="Q46" s="3"/>
      <c r="R46" s="3"/>
      <c r="AA46" s="8" t="s">
        <v>68</v>
      </c>
    </row>
    <row r="47" spans="1:27" ht="24" customHeight="1" x14ac:dyDescent="0.25">
      <c r="M47" s="3"/>
      <c r="N47" s="3"/>
      <c r="O47" s="3"/>
      <c r="P47" s="3"/>
      <c r="Q47" s="3"/>
      <c r="R47" s="3"/>
      <c r="AA47" s="9" t="s">
        <v>69</v>
      </c>
    </row>
    <row r="48" spans="1:27" ht="24" customHeight="1" x14ac:dyDescent="0.25">
      <c r="M48" s="3"/>
      <c r="N48" s="3"/>
      <c r="O48" s="3"/>
      <c r="P48" s="3"/>
      <c r="Q48" s="3"/>
      <c r="R48" s="3"/>
      <c r="AA48" s="10" t="s">
        <v>70</v>
      </c>
    </row>
    <row r="49" spans="13:27" ht="24" customHeight="1" x14ac:dyDescent="0.25">
      <c r="M49" s="3"/>
      <c r="N49" s="3"/>
      <c r="O49" s="3"/>
      <c r="P49" s="3"/>
      <c r="Q49" s="3"/>
      <c r="R49" s="3"/>
      <c r="AA49" s="8" t="s">
        <v>71</v>
      </c>
    </row>
    <row r="50" spans="13:27" ht="24" customHeight="1" x14ac:dyDescent="0.25">
      <c r="M50" s="3"/>
      <c r="N50" s="3"/>
      <c r="O50" s="3"/>
      <c r="P50" s="3"/>
      <c r="Q50" s="3"/>
      <c r="R50" s="3" t="s">
        <v>778</v>
      </c>
      <c r="AA50" s="9" t="s">
        <v>72</v>
      </c>
    </row>
    <row r="51" spans="13:27" x14ac:dyDescent="0.25">
      <c r="AA51" s="10" t="s">
        <v>73</v>
      </c>
    </row>
    <row r="52" spans="13:27" x14ac:dyDescent="0.25">
      <c r="AA52" s="8" t="s">
        <v>74</v>
      </c>
    </row>
    <row r="53" spans="13:27" x14ac:dyDescent="0.25">
      <c r="AA53" s="9" t="s">
        <v>75</v>
      </c>
    </row>
    <row r="54" spans="13:27" x14ac:dyDescent="0.25">
      <c r="AA54" s="10" t="s">
        <v>76</v>
      </c>
    </row>
    <row r="55" spans="13:27" x14ac:dyDescent="0.25">
      <c r="AA55" s="8" t="s">
        <v>77</v>
      </c>
    </row>
    <row r="56" spans="13:27" x14ac:dyDescent="0.25">
      <c r="AA56" s="9" t="s">
        <v>78</v>
      </c>
    </row>
    <row r="57" spans="13:27" x14ac:dyDescent="0.25">
      <c r="AA57" s="10" t="s">
        <v>79</v>
      </c>
    </row>
    <row r="58" spans="13:27" x14ac:dyDescent="0.25">
      <c r="AA58" s="8" t="s">
        <v>80</v>
      </c>
    </row>
    <row r="59" spans="13:27" x14ac:dyDescent="0.25">
      <c r="AA59" s="9" t="s">
        <v>81</v>
      </c>
    </row>
    <row r="60" spans="13:27" x14ac:dyDescent="0.25">
      <c r="AA60" s="10" t="s">
        <v>82</v>
      </c>
    </row>
    <row r="61" spans="13:27" x14ac:dyDescent="0.25">
      <c r="AA61" s="8" t="s">
        <v>83</v>
      </c>
    </row>
    <row r="62" spans="13:27" x14ac:dyDescent="0.25">
      <c r="AA62" s="9" t="s">
        <v>84</v>
      </c>
    </row>
    <row r="63" spans="13:27" x14ac:dyDescent="0.25">
      <c r="AA63" s="10" t="s">
        <v>85</v>
      </c>
    </row>
    <row r="64" spans="13:27" x14ac:dyDescent="0.25">
      <c r="AA64" s="8" t="s">
        <v>86</v>
      </c>
    </row>
    <row r="65" spans="27:27" x14ac:dyDescent="0.25">
      <c r="AA65" s="9" t="s">
        <v>87</v>
      </c>
    </row>
    <row r="66" spans="27:27" x14ac:dyDescent="0.25">
      <c r="AA66" s="10" t="s">
        <v>88</v>
      </c>
    </row>
    <row r="67" spans="27:27" x14ac:dyDescent="0.25">
      <c r="AA67" t="s">
        <v>89</v>
      </c>
    </row>
    <row r="68" spans="27:27" x14ac:dyDescent="0.25">
      <c r="AA68" t="s">
        <v>90</v>
      </c>
    </row>
    <row r="69" spans="27:27" x14ac:dyDescent="0.25">
      <c r="AA69" t="s">
        <v>91</v>
      </c>
    </row>
    <row r="70" spans="27:27" x14ac:dyDescent="0.25">
      <c r="AA70" t="s">
        <v>92</v>
      </c>
    </row>
    <row r="71" spans="27:27" x14ac:dyDescent="0.25">
      <c r="AA71" t="s">
        <v>93</v>
      </c>
    </row>
    <row r="72" spans="27:27" x14ac:dyDescent="0.25">
      <c r="AA72" t="s">
        <v>94</v>
      </c>
    </row>
    <row r="73" spans="27:27" x14ac:dyDescent="0.25">
      <c r="AA73" t="s">
        <v>95</v>
      </c>
    </row>
    <row r="74" spans="27:27" x14ac:dyDescent="0.25">
      <c r="AA74" t="s">
        <v>96</v>
      </c>
    </row>
    <row r="75" spans="27:27" x14ac:dyDescent="0.25">
      <c r="AA75" t="s">
        <v>97</v>
      </c>
    </row>
    <row r="76" spans="27:27" x14ac:dyDescent="0.25">
      <c r="AA76" t="s">
        <v>98</v>
      </c>
    </row>
    <row r="77" spans="27:27" x14ac:dyDescent="0.25">
      <c r="AA77" t="s">
        <v>99</v>
      </c>
    </row>
    <row r="78" spans="27:27" x14ac:dyDescent="0.25">
      <c r="AA78" t="s">
        <v>100</v>
      </c>
    </row>
    <row r="79" spans="27:27" x14ac:dyDescent="0.25">
      <c r="AA79" t="s">
        <v>101</v>
      </c>
    </row>
    <row r="80" spans="27:27" x14ac:dyDescent="0.25">
      <c r="AA80" t="s">
        <v>102</v>
      </c>
    </row>
    <row r="81" spans="27:27" x14ac:dyDescent="0.25">
      <c r="AA81" t="s">
        <v>103</v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55">
    <mergeCell ref="B2:D2"/>
    <mergeCell ref="E2:J2"/>
    <mergeCell ref="L2:M2"/>
    <mergeCell ref="N2:P2"/>
    <mergeCell ref="B3:D3"/>
    <mergeCell ref="E3:J3"/>
    <mergeCell ref="B11:K11"/>
    <mergeCell ref="L11:R11"/>
    <mergeCell ref="B12:K12"/>
    <mergeCell ref="L12:R12"/>
    <mergeCell ref="A5:R8"/>
    <mergeCell ref="B13:K13"/>
    <mergeCell ref="L13:R13"/>
    <mergeCell ref="B14:K14"/>
    <mergeCell ref="L14:R14"/>
    <mergeCell ref="B15:K15"/>
    <mergeCell ref="L15:R15"/>
    <mergeCell ref="B16:K16"/>
    <mergeCell ref="L16:R16"/>
    <mergeCell ref="B17:K17"/>
    <mergeCell ref="L17:R17"/>
    <mergeCell ref="B18:K18"/>
    <mergeCell ref="L18:R18"/>
    <mergeCell ref="B19:K19"/>
    <mergeCell ref="L19:R19"/>
    <mergeCell ref="B20:K20"/>
    <mergeCell ref="L20:R20"/>
    <mergeCell ref="B21:K21"/>
    <mergeCell ref="L21:R21"/>
    <mergeCell ref="B22:K22"/>
    <mergeCell ref="L22:R22"/>
    <mergeCell ref="B23:K23"/>
    <mergeCell ref="L23:R23"/>
    <mergeCell ref="B24:K24"/>
    <mergeCell ref="L24:R24"/>
    <mergeCell ref="B25:K25"/>
    <mergeCell ref="L25:R25"/>
    <mergeCell ref="B26:K26"/>
    <mergeCell ref="L26:R26"/>
    <mergeCell ref="B27:K27"/>
    <mergeCell ref="L27:R27"/>
    <mergeCell ref="B28:K28"/>
    <mergeCell ref="L28:R28"/>
    <mergeCell ref="B29:K29"/>
    <mergeCell ref="L29:R29"/>
    <mergeCell ref="B30:K30"/>
    <mergeCell ref="L30:R30"/>
    <mergeCell ref="B34:K34"/>
    <mergeCell ref="L34:R34"/>
    <mergeCell ref="B31:K31"/>
    <mergeCell ref="L31:R31"/>
    <mergeCell ref="B32:K32"/>
    <mergeCell ref="L32:R32"/>
    <mergeCell ref="B33:K33"/>
    <mergeCell ref="L33:R33"/>
  </mergeCells>
  <conditionalFormatting sqref="N2:P2">
    <cfRule type="notContainsBlanks" dxfId="204" priority="16">
      <formula>LEN(TRIM(N2))&gt;0</formula>
    </cfRule>
    <cfRule type="containsBlanks" dxfId="203" priority="23">
      <formula>LEN(TRIM(N2))=0</formula>
    </cfRule>
  </conditionalFormatting>
  <conditionalFormatting sqref="E3:J3">
    <cfRule type="notContainsBlanks" dxfId="202" priority="14">
      <formula>LEN(TRIM(E3))&gt;0</formula>
    </cfRule>
    <cfRule type="containsBlanks" dxfId="201" priority="21">
      <formula>LEN(TRIM(E3))=0</formula>
    </cfRule>
  </conditionalFormatting>
  <conditionalFormatting sqref="E2:J2">
    <cfRule type="notContainsBlanks" dxfId="200" priority="4">
      <formula>LEN(TRIM(E2))&gt;0</formula>
    </cfRule>
    <cfRule type="containsBlanks" dxfId="199" priority="5">
      <formula>LEN(TRIM(E2))=0</formula>
    </cfRule>
  </conditionalFormatting>
  <conditionalFormatting sqref="L11:L17">
    <cfRule type="notContainsBlanks" dxfId="198" priority="2">
      <formula>LEN(TRIM(L11))&gt;0</formula>
    </cfRule>
  </conditionalFormatting>
  <conditionalFormatting sqref="L11:R34">
    <cfRule type="containsBlanks" dxfId="197" priority="3">
      <formula>LEN(TRIM(L11))=0</formula>
    </cfRule>
  </conditionalFormatting>
  <conditionalFormatting sqref="L18:L34">
    <cfRule type="notContainsBlanks" dxfId="196" priority="1">
      <formula>LEN(TRIM(L18))&gt;0</formula>
    </cfRule>
  </conditionalFormatting>
  <dataValidations count="25">
    <dataValidation type="list" allowBlank="1" showErrorMessage="1" promptTitle="Подсказка" prompt="1 - почти никогда_x000a_2 - иногда_x000a_3 - часто_x000a_4 - почти всегда" sqref="L34:R34" xr:uid="{00000000-0002-0000-0000-000000000000}">
      <formula1>$AA$79:$AA$81</formula1>
    </dataValidation>
    <dataValidation type="list" allowBlank="1" showErrorMessage="1" promptTitle="Подсказка" prompt="1 - почти никогда_x000a_2 - иногда_x000a_3 - часто_x000a_4 - почти всегда" sqref="L33:R33" xr:uid="{00000000-0002-0000-0000-000001000000}">
      <formula1>$AA$76:$AA$78</formula1>
    </dataValidation>
    <dataValidation type="list" allowBlank="1" showErrorMessage="1" promptTitle="Подсказка" prompt="1 - почти никогда_x000a_2 - иногда_x000a_3 - часто_x000a_4 - почти всегда" sqref="L32:R32" xr:uid="{00000000-0002-0000-0000-000002000000}">
      <formula1>$AA$73:$AA$75</formula1>
    </dataValidation>
    <dataValidation type="list" allowBlank="1" showErrorMessage="1" promptTitle="Подсказка" prompt="1 - почти никогда_x000a_2 - иногда_x000a_3 - часто_x000a_4 - почти всегда" sqref="L31:R31" xr:uid="{00000000-0002-0000-0000-000003000000}">
      <formula1>$AA$70:$AA$72</formula1>
    </dataValidation>
    <dataValidation type="list" allowBlank="1" showErrorMessage="1" promptTitle="Подсказка" prompt="1 - почти никогда_x000a_2 - иногда_x000a_3 - часто_x000a_4 - почти всегда" sqref="L30:R30" xr:uid="{00000000-0002-0000-0000-000004000000}">
      <formula1>$AA$67:$AA$69</formula1>
    </dataValidation>
    <dataValidation type="list" allowBlank="1" showErrorMessage="1" promptTitle="Подсказка" prompt="1 - почти никогда_x000a_2 - иногда_x000a_3 - часто_x000a_4 - почти всегда" sqref="L29:R29" xr:uid="{00000000-0002-0000-0000-000005000000}">
      <formula1>$AA$64:$AA$66</formula1>
    </dataValidation>
    <dataValidation type="list" allowBlank="1" showErrorMessage="1" promptTitle="Подсказка" prompt="1 - почти никогда_x000a_2 - иногда_x000a_3 - часто_x000a_4 - почти всегда" sqref="L28:R28" xr:uid="{00000000-0002-0000-0000-000006000000}">
      <formula1>$AA$61:$AA$63</formula1>
    </dataValidation>
    <dataValidation type="list" allowBlank="1" showErrorMessage="1" promptTitle="Подсказка" prompt="1 - почти никогда_x000a_2 - иногда_x000a_3 - часто_x000a_4 - почти всегда" sqref="L27:R27" xr:uid="{00000000-0002-0000-0000-000007000000}">
      <formula1>$AA$58:$AA$60</formula1>
    </dataValidation>
    <dataValidation type="list" allowBlank="1" showErrorMessage="1" promptTitle="Подсказка" prompt="1 - почти никогда_x000a_2 - иногда_x000a_3 - часто_x000a_4 - почти всегда" sqref="L26:R26" xr:uid="{00000000-0002-0000-0000-000008000000}">
      <formula1>$AA$55:$AA$57</formula1>
    </dataValidation>
    <dataValidation type="list" allowBlank="1" showErrorMessage="1" promptTitle="Подсказка" prompt="1 - почти никогда_x000a_2 - иногда_x000a_3 - часто_x000a_4 - почти всегда" sqref="L25:R25" xr:uid="{00000000-0002-0000-0000-000009000000}">
      <formula1>$AA$52:$AA$54</formula1>
    </dataValidation>
    <dataValidation type="list" allowBlank="1" showErrorMessage="1" promptTitle="Подсказка" prompt="1 - почти никогда_x000a_2 - иногда_x000a_3 - часто_x000a_4 - почти всегда" sqref="L24:R24" xr:uid="{00000000-0002-0000-0000-00000A000000}">
      <formula1>$AA$49:$AA$51</formula1>
    </dataValidation>
    <dataValidation type="list" allowBlank="1" showErrorMessage="1" promptTitle="Подсказка" prompt="1 - почти никогда_x000a_2 - иногда_x000a_3 - часто_x000a_4 - почти всегда" sqref="L23:R23" xr:uid="{00000000-0002-0000-0000-00000B000000}">
      <formula1>$AA$46:$AA$48</formula1>
    </dataValidation>
    <dataValidation type="list" allowBlank="1" showErrorMessage="1" promptTitle="Подсказка" prompt="1 - почти никогда_x000a_2 - иногда_x000a_3 - часто_x000a_4 - почти всегда" sqref="L22:R22" xr:uid="{00000000-0002-0000-0000-00000C000000}">
      <formula1>$AA$43:$AA$45</formula1>
    </dataValidation>
    <dataValidation type="list" allowBlank="1" showErrorMessage="1" promptTitle="Подсказка" prompt="1 - почти никогда_x000a_2 - иногда_x000a_3 - часто_x000a_4 - почти всегда" sqref="L21:R21" xr:uid="{00000000-0002-0000-0000-00000D000000}">
      <formula1>$AA$40:$AA$42</formula1>
    </dataValidation>
    <dataValidation type="list" allowBlank="1" showErrorMessage="1" promptTitle="Подсказка" prompt="1 - почти никогда_x000a_2 - иногда_x000a_3 - часто_x000a_4 - почти всегда" sqref="L20:R20" xr:uid="{00000000-0002-0000-0000-00000E000000}">
      <formula1>$AA$37:$AA$39</formula1>
    </dataValidation>
    <dataValidation type="list" allowBlank="1" showErrorMessage="1" promptTitle="Подсказка" prompt="1 - почти никогда_x000a_2 - иногда_x000a_3 - часто_x000a_4 - почти всегда" sqref="L19:R19" xr:uid="{00000000-0002-0000-0000-00000F000000}">
      <formula1>$AA$34:$AA$36</formula1>
    </dataValidation>
    <dataValidation type="list" allowBlank="1" showErrorMessage="1" promptTitle="Подсказка" prompt="1 - почти никогда_x000a_2 - иногда_x000a_3 - часто_x000a_4 - почти всегда" sqref="L18:R18" xr:uid="{00000000-0002-0000-0000-000010000000}">
      <formula1>$AA$31:$AA$33</formula1>
    </dataValidation>
    <dataValidation type="list" allowBlank="1" showErrorMessage="1" promptTitle="Подсказка" prompt="1 - почти никогда_x000a_2 - иногда_x000a_3 - часто_x000a_4 - почти всегда" sqref="L17:R17" xr:uid="{00000000-0002-0000-0000-000011000000}">
      <formula1>$AA$28:$AA$30</formula1>
    </dataValidation>
    <dataValidation type="list" allowBlank="1" showErrorMessage="1" promptTitle="Подсказка" prompt="1 - почти никогда_x000a_2 - иногда_x000a_3 - часто_x000a_4 - почти всегда" sqref="L16:R16" xr:uid="{00000000-0002-0000-0000-000012000000}">
      <formula1>$AA$25:$AA$27</formula1>
    </dataValidation>
    <dataValidation type="list" allowBlank="1" showErrorMessage="1" promptTitle="Подсказка" prompt="1 - почти никогда_x000a_2 - иногда_x000a_3 - часто_x000a_4 - почти всегда" sqref="L15:R15" xr:uid="{00000000-0002-0000-0000-000013000000}">
      <formula1>$AA$22:$AA$24</formula1>
    </dataValidation>
    <dataValidation type="list" allowBlank="1" showErrorMessage="1" promptTitle="Подсказка" prompt="1 - почти никогда_x000a_2 - иногда_x000a_3 - часто_x000a_4 - почти всегда" sqref="L14:R14" xr:uid="{00000000-0002-0000-0000-000014000000}">
      <formula1>$AA$19:$AA$21</formula1>
    </dataValidation>
    <dataValidation type="list" allowBlank="1" showErrorMessage="1" promptTitle="Подсказка" prompt="1 - почти никогда_x000a_2 - иногда_x000a_3 - часто_x000a_4 - почти всегда" sqref="L13:R13" xr:uid="{00000000-0002-0000-0000-000015000000}">
      <formula1>$AA$16:$AA$18</formula1>
    </dataValidation>
    <dataValidation type="list" allowBlank="1" showErrorMessage="1" promptTitle="Подсказка" prompt="1 - почти никогда_x000a_2 - иногда_x000a_3 - часто_x000a_4 - почти всегда" sqref="L12" xr:uid="{00000000-0002-0000-0000-000016000000}">
      <formula1>$AA$13:$AA$15</formula1>
    </dataValidation>
    <dataValidation type="list" allowBlank="1" showErrorMessage="1" promptTitle="Подсказка" prompt="1 - почти никогда_x000a_2 - иногда_x000a_3 - часто_x000a_4 - почти всегда" sqref="L11" xr:uid="{00000000-0002-0000-0000-000017000000}">
      <formula1>$AA$10:$AA$12</formula1>
    </dataValidation>
    <dataValidation showDropDown="1" showInputMessage="1" showErrorMessage="1" sqref="E3:J3" xr:uid="{00000000-0002-0000-0000-000018000000}"/>
  </dataValidations>
  <pageMargins left="0.7" right="0.7" top="0.75" bottom="0.75" header="0.3" footer="0.3"/>
  <picture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tabColor rgb="FF00B0F0"/>
  </sheetPr>
  <dimension ref="A1:AQ30"/>
  <sheetViews>
    <sheetView showGridLines="0" showRowColHeaders="0" workbookViewId="0">
      <selection activeCell="O9" sqref="O9:S9"/>
    </sheetView>
  </sheetViews>
  <sheetFormatPr defaultRowHeight="15" x14ac:dyDescent="0.25"/>
  <cols>
    <col min="1" max="1" width="5.42578125" customWidth="1"/>
    <col min="14" max="14" width="13.42578125" customWidth="1"/>
    <col min="19" max="19" width="9.140625" customWidth="1"/>
    <col min="26" max="26" width="9" customWidth="1"/>
    <col min="27" max="27" width="9.140625" hidden="1" customWidth="1"/>
    <col min="31" max="31" width="9" customWidth="1"/>
    <col min="32" max="32" width="13.42578125" customWidth="1"/>
    <col min="33" max="33" width="9" customWidth="1"/>
    <col min="34" max="34" width="15.140625" customWidth="1"/>
    <col min="35" max="35" width="9" customWidth="1"/>
    <col min="36" max="36" width="15.42578125" customWidth="1"/>
    <col min="37" max="37" width="32.85546875" customWidth="1"/>
    <col min="38" max="38" width="6.140625" customWidth="1"/>
    <col min="39" max="39" width="27.42578125" customWidth="1"/>
    <col min="40" max="40" width="9" customWidth="1"/>
    <col min="41" max="41" width="19" customWidth="1"/>
  </cols>
  <sheetData>
    <row r="1" spans="1:43" ht="15" customHeight="1" x14ac:dyDescent="0.25">
      <c r="A1" s="159" t="s">
        <v>684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</row>
    <row r="2" spans="1:43" ht="15" customHeight="1" x14ac:dyDescent="0.2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spans="1:43" ht="15" customHeight="1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4" spans="1:43" ht="15" customHeight="1" x14ac:dyDescent="0.25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</row>
    <row r="5" spans="1:43" ht="15" customHeight="1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</row>
    <row r="6" spans="1:43" ht="15" customHeight="1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</row>
    <row r="7" spans="1:43" ht="15" customHeight="1" x14ac:dyDescent="0.2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AF7" s="60"/>
      <c r="AG7" s="60"/>
      <c r="AH7" s="60"/>
      <c r="AI7" s="60"/>
      <c r="AJ7" s="60"/>
      <c r="AK7" s="60"/>
      <c r="AL7" s="59"/>
      <c r="AM7" s="59"/>
      <c r="AN7" s="59"/>
      <c r="AO7" s="59"/>
      <c r="AP7" s="60"/>
      <c r="AQ7" s="60"/>
    </row>
    <row r="9" spans="1:43" ht="26.25" x14ac:dyDescent="0.25">
      <c r="A9" s="39">
        <v>61</v>
      </c>
      <c r="B9" s="165" t="s">
        <v>685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6"/>
      <c r="P9" s="166"/>
      <c r="Q9" s="166"/>
      <c r="R9" s="166"/>
      <c r="S9" s="166"/>
      <c r="T9" s="61"/>
      <c r="AA9">
        <f>IF(O9=24,1,0)</f>
        <v>0</v>
      </c>
    </row>
    <row r="10" spans="1:43" ht="26.25" x14ac:dyDescent="0.25">
      <c r="A10" s="39">
        <v>62</v>
      </c>
      <c r="B10" s="167" t="s">
        <v>686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8"/>
      <c r="P10" s="168"/>
      <c r="Q10" s="168"/>
      <c r="R10" s="168"/>
      <c r="S10" s="168"/>
      <c r="T10" s="61"/>
      <c r="AA10">
        <f>IF(O10=3,1,0)</f>
        <v>0</v>
      </c>
    </row>
    <row r="11" spans="1:43" ht="26.25" x14ac:dyDescent="0.25">
      <c r="A11" s="39">
        <v>63</v>
      </c>
      <c r="B11" s="165" t="s">
        <v>687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6"/>
      <c r="P11" s="166"/>
      <c r="Q11" s="166"/>
      <c r="R11" s="166"/>
      <c r="S11" s="166"/>
      <c r="T11" s="61"/>
      <c r="AA11">
        <f>IF(O11=11,1,0)</f>
        <v>0</v>
      </c>
    </row>
    <row r="12" spans="1:43" ht="26.25" x14ac:dyDescent="0.25">
      <c r="A12" s="39">
        <v>64</v>
      </c>
      <c r="B12" s="167" t="s">
        <v>688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8"/>
      <c r="P12" s="168"/>
      <c r="Q12" s="168"/>
      <c r="R12" s="168"/>
      <c r="S12" s="168"/>
      <c r="T12" s="61"/>
      <c r="AA12">
        <f>IF(O12=7,1,0)</f>
        <v>0</v>
      </c>
    </row>
    <row r="13" spans="1:43" ht="26.25" x14ac:dyDescent="0.25">
      <c r="A13" s="39">
        <v>65</v>
      </c>
      <c r="B13" s="165" t="s">
        <v>689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6"/>
      <c r="P13" s="166"/>
      <c r="Q13" s="166"/>
      <c r="R13" s="166"/>
      <c r="S13" s="166"/>
      <c r="T13" s="61"/>
      <c r="AA13">
        <f>IF(O13=36,1,0)</f>
        <v>0</v>
      </c>
    </row>
    <row r="14" spans="1:43" ht="26.25" x14ac:dyDescent="0.25">
      <c r="A14" s="39">
        <v>66</v>
      </c>
      <c r="B14" s="167" t="s">
        <v>690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8"/>
      <c r="P14" s="168"/>
      <c r="Q14" s="168"/>
      <c r="R14" s="168"/>
      <c r="S14" s="168"/>
      <c r="T14" s="61"/>
      <c r="AA14">
        <f>IF(O14=24,1,0)</f>
        <v>0</v>
      </c>
    </row>
    <row r="15" spans="1:43" ht="26.25" x14ac:dyDescent="0.25">
      <c r="A15" s="39">
        <v>67</v>
      </c>
      <c r="B15" s="165" t="s">
        <v>691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6"/>
      <c r="P15" s="166"/>
      <c r="Q15" s="166"/>
      <c r="R15" s="166"/>
      <c r="S15" s="166"/>
      <c r="T15" s="61"/>
      <c r="AA15">
        <f>IF(O15=18,1,0)</f>
        <v>0</v>
      </c>
    </row>
    <row r="16" spans="1:43" ht="26.25" x14ac:dyDescent="0.25">
      <c r="A16" s="39">
        <v>68</v>
      </c>
      <c r="B16" s="167" t="s">
        <v>692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8"/>
      <c r="P16" s="168"/>
      <c r="Q16" s="168"/>
      <c r="R16" s="168"/>
      <c r="S16" s="168"/>
      <c r="T16" s="61"/>
      <c r="AA16">
        <f>IF(O16=64,1,0)</f>
        <v>0</v>
      </c>
    </row>
    <row r="17" spans="1:27" ht="26.25" x14ac:dyDescent="0.25">
      <c r="A17" s="39">
        <v>69</v>
      </c>
      <c r="B17" s="165" t="s">
        <v>693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6"/>
      <c r="P17" s="166"/>
      <c r="Q17" s="166"/>
      <c r="R17" s="166"/>
      <c r="S17" s="166"/>
      <c r="T17" s="61"/>
      <c r="AA17">
        <f>IF(O17=37,1,0)</f>
        <v>0</v>
      </c>
    </row>
    <row r="18" spans="1:27" ht="26.25" x14ac:dyDescent="0.25">
      <c r="A18" s="39">
        <v>70</v>
      </c>
      <c r="B18" s="167" t="s">
        <v>694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8"/>
      <c r="P18" s="168"/>
      <c r="Q18" s="168"/>
      <c r="R18" s="168"/>
      <c r="S18" s="168"/>
      <c r="T18" s="61"/>
      <c r="AA18">
        <f>IF(O18=49,1,0)</f>
        <v>0</v>
      </c>
    </row>
    <row r="19" spans="1:27" ht="26.25" x14ac:dyDescent="0.25">
      <c r="A19" s="39">
        <v>71</v>
      </c>
      <c r="B19" s="165" t="s">
        <v>695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6"/>
      <c r="P19" s="166"/>
      <c r="Q19" s="166"/>
      <c r="R19" s="166"/>
      <c r="S19" s="166"/>
      <c r="T19" s="61"/>
      <c r="AA19">
        <f>IF(O19=2,1,0)</f>
        <v>0</v>
      </c>
    </row>
    <row r="20" spans="1:27" ht="26.25" x14ac:dyDescent="0.25">
      <c r="A20" s="39">
        <v>72</v>
      </c>
      <c r="B20" s="167" t="s">
        <v>696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8"/>
      <c r="P20" s="168"/>
      <c r="Q20" s="168"/>
      <c r="R20" s="168"/>
      <c r="S20" s="168"/>
      <c r="T20" s="61"/>
      <c r="AA20">
        <f>IF(O20=92,1,0)</f>
        <v>0</v>
      </c>
    </row>
    <row r="21" spans="1:27" ht="26.25" x14ac:dyDescent="0.25">
      <c r="A21" s="39">
        <v>73</v>
      </c>
      <c r="B21" s="165" t="s">
        <v>697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6"/>
      <c r="P21" s="166"/>
      <c r="Q21" s="166"/>
      <c r="R21" s="166"/>
      <c r="S21" s="166"/>
      <c r="T21" s="61"/>
      <c r="AA21">
        <f>IF(O21=4,1,0)</f>
        <v>0</v>
      </c>
    </row>
    <row r="22" spans="1:27" ht="26.25" x14ac:dyDescent="0.25">
      <c r="A22" s="39">
        <v>74</v>
      </c>
      <c r="B22" s="167" t="s">
        <v>698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8"/>
      <c r="P22" s="168"/>
      <c r="Q22" s="168"/>
      <c r="R22" s="168"/>
      <c r="S22" s="168"/>
      <c r="T22" s="61"/>
      <c r="AA22">
        <f>IF(O22=3,1,0)</f>
        <v>0</v>
      </c>
    </row>
    <row r="23" spans="1:27" ht="26.25" x14ac:dyDescent="0.25">
      <c r="A23" s="39">
        <v>75</v>
      </c>
      <c r="B23" s="165" t="s">
        <v>699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6"/>
      <c r="P23" s="166"/>
      <c r="Q23" s="166"/>
      <c r="R23" s="166"/>
      <c r="S23" s="166"/>
      <c r="T23" s="61"/>
      <c r="AA23">
        <f>IF(O23=94,1,0)</f>
        <v>0</v>
      </c>
    </row>
    <row r="24" spans="1:27" ht="26.25" x14ac:dyDescent="0.25">
      <c r="A24" s="39">
        <v>76</v>
      </c>
      <c r="B24" s="167" t="s">
        <v>700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8"/>
      <c r="P24" s="168"/>
      <c r="Q24" s="168"/>
      <c r="R24" s="168"/>
      <c r="S24" s="168"/>
      <c r="T24" s="61"/>
      <c r="AA24">
        <f>IF(O24=14,1,0)</f>
        <v>0</v>
      </c>
    </row>
    <row r="25" spans="1:27" ht="26.25" x14ac:dyDescent="0.25">
      <c r="A25" s="39">
        <v>77</v>
      </c>
      <c r="B25" s="165" t="s">
        <v>701</v>
      </c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6"/>
      <c r="P25" s="166"/>
      <c r="Q25" s="166"/>
      <c r="R25" s="166"/>
      <c r="S25" s="166"/>
      <c r="T25" s="61"/>
      <c r="AA25">
        <f>IF(O25=5,1,0)</f>
        <v>0</v>
      </c>
    </row>
    <row r="26" spans="1:27" ht="26.25" x14ac:dyDescent="0.25">
      <c r="A26" s="39">
        <v>78</v>
      </c>
      <c r="B26" s="167" t="s">
        <v>702</v>
      </c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8"/>
      <c r="P26" s="168"/>
      <c r="Q26" s="168"/>
      <c r="R26" s="168"/>
      <c r="S26" s="168"/>
      <c r="T26" s="61"/>
      <c r="AA26">
        <f>IF(O26=2,1,0)</f>
        <v>0</v>
      </c>
    </row>
    <row r="27" spans="1:27" ht="26.25" x14ac:dyDescent="0.25">
      <c r="A27" s="39">
        <v>79</v>
      </c>
      <c r="B27" s="165" t="s">
        <v>703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6"/>
      <c r="P27" s="166"/>
      <c r="Q27" s="166"/>
      <c r="R27" s="166"/>
      <c r="S27" s="166"/>
      <c r="T27" s="61"/>
      <c r="AA27">
        <f>IF(O27=4,1,0)</f>
        <v>0</v>
      </c>
    </row>
    <row r="28" spans="1:27" ht="26.25" x14ac:dyDescent="0.25">
      <c r="A28" s="39">
        <v>80</v>
      </c>
      <c r="B28" s="167" t="s">
        <v>704</v>
      </c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8"/>
      <c r="P28" s="168"/>
      <c r="Q28" s="168"/>
      <c r="R28" s="168"/>
      <c r="S28" s="168"/>
      <c r="T28" s="61"/>
      <c r="AA28">
        <f>IF(O28=198,1,0)</f>
        <v>0</v>
      </c>
    </row>
    <row r="30" spans="1:27" x14ac:dyDescent="0.25">
      <c r="O30" s="62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41">
    <mergeCell ref="B26:N26"/>
    <mergeCell ref="O26:S26"/>
    <mergeCell ref="B27:N27"/>
    <mergeCell ref="O27:S27"/>
    <mergeCell ref="B28:N28"/>
    <mergeCell ref="O28:S28"/>
    <mergeCell ref="B23:N23"/>
    <mergeCell ref="O23:S23"/>
    <mergeCell ref="B24:N24"/>
    <mergeCell ref="O24:S24"/>
    <mergeCell ref="B25:N25"/>
    <mergeCell ref="O25:S25"/>
    <mergeCell ref="B20:N20"/>
    <mergeCell ref="O20:S20"/>
    <mergeCell ref="B21:N21"/>
    <mergeCell ref="O21:S21"/>
    <mergeCell ref="B22:N22"/>
    <mergeCell ref="O22:S22"/>
    <mergeCell ref="B17:N17"/>
    <mergeCell ref="O17:S17"/>
    <mergeCell ref="B18:N18"/>
    <mergeCell ref="O18:S18"/>
    <mergeCell ref="B19:N19"/>
    <mergeCell ref="O19:S19"/>
    <mergeCell ref="B14:N14"/>
    <mergeCell ref="O14:S14"/>
    <mergeCell ref="B15:N15"/>
    <mergeCell ref="O15:S15"/>
    <mergeCell ref="B16:N16"/>
    <mergeCell ref="O16:S16"/>
    <mergeCell ref="B11:N11"/>
    <mergeCell ref="O11:S11"/>
    <mergeCell ref="B12:N12"/>
    <mergeCell ref="O12:S12"/>
    <mergeCell ref="B13:N13"/>
    <mergeCell ref="O13:S13"/>
    <mergeCell ref="A1:S7"/>
    <mergeCell ref="B9:N9"/>
    <mergeCell ref="O9:S9"/>
    <mergeCell ref="B10:N10"/>
    <mergeCell ref="O10:S10"/>
  </mergeCells>
  <pageMargins left="0.7" right="0.7" top="0.75" bottom="0.75" header="0.3" footer="0.3"/>
  <picture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/>
  <dimension ref="B2:R29"/>
  <sheetViews>
    <sheetView workbookViewId="0">
      <selection activeCell="B28" sqref="B28:I29"/>
    </sheetView>
  </sheetViews>
  <sheetFormatPr defaultRowHeight="15" x14ac:dyDescent="0.25"/>
  <cols>
    <col min="3" max="3" width="9.140625" customWidth="1"/>
    <col min="7" max="7" width="9.140625" customWidth="1"/>
    <col min="9" max="9" width="9.140625" customWidth="1"/>
  </cols>
  <sheetData>
    <row r="2" spans="2:18" ht="15.75" x14ac:dyDescent="0.25">
      <c r="B2" s="178" t="s">
        <v>475</v>
      </c>
      <c r="C2" s="179"/>
      <c r="D2" s="179"/>
      <c r="E2" s="179"/>
      <c r="F2" s="179"/>
      <c r="G2" s="179"/>
      <c r="H2" s="179"/>
      <c r="I2" s="180"/>
      <c r="J2" s="50"/>
      <c r="K2" s="181" t="s">
        <v>476</v>
      </c>
      <c r="L2" s="182"/>
      <c r="M2" s="182"/>
      <c r="N2" s="182"/>
      <c r="O2" s="182"/>
      <c r="P2" s="182"/>
      <c r="Q2" s="182"/>
      <c r="R2" s="182"/>
    </row>
    <row r="3" spans="2:18" x14ac:dyDescent="0.25">
      <c r="B3" s="51">
        <v>1</v>
      </c>
      <c r="C3" s="52">
        <f>'Эрудит (А)'!Y9</f>
        <v>0</v>
      </c>
      <c r="D3" s="51">
        <v>21</v>
      </c>
      <c r="E3" s="52">
        <f>'Эрудит (К)'!Y9</f>
        <v>0</v>
      </c>
      <c r="F3" s="51">
        <v>41</v>
      </c>
      <c r="G3" s="52">
        <f>'Эрудит (О)'!Y9</f>
        <v>0</v>
      </c>
      <c r="H3" s="51">
        <v>61</v>
      </c>
      <c r="I3" s="52">
        <f>'Эрудит (З)'!AA9</f>
        <v>0</v>
      </c>
      <c r="J3" s="53"/>
      <c r="K3" s="51">
        <v>1</v>
      </c>
      <c r="L3" s="51" t="s">
        <v>115</v>
      </c>
      <c r="M3" s="51">
        <v>21</v>
      </c>
      <c r="N3" s="51" t="s">
        <v>113</v>
      </c>
      <c r="O3" s="51">
        <v>41</v>
      </c>
      <c r="P3" s="51" t="s">
        <v>477</v>
      </c>
      <c r="Q3" s="51">
        <v>61</v>
      </c>
      <c r="R3" s="51">
        <v>24</v>
      </c>
    </row>
    <row r="4" spans="2:18" x14ac:dyDescent="0.25">
      <c r="B4" s="51">
        <v>2</v>
      </c>
      <c r="C4" s="52">
        <f>'Эрудит (А)'!Y10</f>
        <v>0</v>
      </c>
      <c r="D4" s="51">
        <v>22</v>
      </c>
      <c r="E4" s="52">
        <f>'Эрудит (К)'!Y10</f>
        <v>0</v>
      </c>
      <c r="F4" s="51">
        <v>42</v>
      </c>
      <c r="G4" s="52">
        <f>'Эрудит (О)'!Y10</f>
        <v>0</v>
      </c>
      <c r="H4" s="51">
        <v>62</v>
      </c>
      <c r="I4" s="52">
        <f>'Эрудит (З)'!AA10</f>
        <v>0</v>
      </c>
      <c r="J4" s="53"/>
      <c r="K4" s="51">
        <v>2</v>
      </c>
      <c r="L4" s="51" t="s">
        <v>114</v>
      </c>
      <c r="M4" s="51">
        <v>22</v>
      </c>
      <c r="N4" s="51" t="s">
        <v>477</v>
      </c>
      <c r="O4" s="51">
        <v>42</v>
      </c>
      <c r="P4" s="51" t="s">
        <v>114</v>
      </c>
      <c r="Q4" s="51">
        <v>62</v>
      </c>
      <c r="R4" s="51">
        <v>3</v>
      </c>
    </row>
    <row r="5" spans="2:18" x14ac:dyDescent="0.25">
      <c r="B5" s="51">
        <v>3</v>
      </c>
      <c r="C5" s="52">
        <f>'Эрудит (А)'!Y11</f>
        <v>0</v>
      </c>
      <c r="D5" s="51">
        <v>23</v>
      </c>
      <c r="E5" s="52">
        <f>'Эрудит (К)'!Y11</f>
        <v>0</v>
      </c>
      <c r="F5" s="51">
        <v>43</v>
      </c>
      <c r="G5" s="52">
        <f>'Эрудит (О)'!Y11</f>
        <v>0</v>
      </c>
      <c r="H5" s="51">
        <v>63</v>
      </c>
      <c r="I5" s="52">
        <f>'Эрудит (З)'!AA11</f>
        <v>0</v>
      </c>
      <c r="J5" s="53"/>
      <c r="K5" s="51">
        <v>3</v>
      </c>
      <c r="L5" s="51" t="s">
        <v>477</v>
      </c>
      <c r="M5" s="51">
        <v>23</v>
      </c>
      <c r="N5" s="51" t="s">
        <v>477</v>
      </c>
      <c r="O5" s="51">
        <v>43</v>
      </c>
      <c r="P5" s="51" t="s">
        <v>477</v>
      </c>
      <c r="Q5" s="51">
        <v>63</v>
      </c>
      <c r="R5" s="51">
        <v>11</v>
      </c>
    </row>
    <row r="6" spans="2:18" x14ac:dyDescent="0.25">
      <c r="B6" s="51">
        <v>4</v>
      </c>
      <c r="C6" s="52">
        <f>'Эрудит (А)'!Y12</f>
        <v>0</v>
      </c>
      <c r="D6" s="51">
        <v>24</v>
      </c>
      <c r="E6" s="52">
        <f>'Эрудит (К)'!Y12</f>
        <v>0</v>
      </c>
      <c r="F6" s="51">
        <v>44</v>
      </c>
      <c r="G6" s="52">
        <f>'Эрудит (О)'!Y12</f>
        <v>0</v>
      </c>
      <c r="H6" s="51">
        <v>64</v>
      </c>
      <c r="I6" s="52">
        <f>'Эрудит (З)'!AA12</f>
        <v>0</v>
      </c>
      <c r="J6" s="53"/>
      <c r="K6" s="51">
        <v>4</v>
      </c>
      <c r="L6" s="51" t="s">
        <v>477</v>
      </c>
      <c r="M6" s="51">
        <v>24</v>
      </c>
      <c r="N6" s="51" t="s">
        <v>114</v>
      </c>
      <c r="O6" s="51">
        <v>44</v>
      </c>
      <c r="P6" s="51" t="s">
        <v>115</v>
      </c>
      <c r="Q6" s="51">
        <v>64</v>
      </c>
      <c r="R6" s="51">
        <v>7</v>
      </c>
    </row>
    <row r="7" spans="2:18" x14ac:dyDescent="0.25">
      <c r="B7" s="51">
        <v>5</v>
      </c>
      <c r="C7" s="52">
        <f>'Эрудит (А)'!Y13</f>
        <v>0</v>
      </c>
      <c r="D7" s="51">
        <v>25</v>
      </c>
      <c r="E7" s="52">
        <f>'Эрудит (К)'!Y13</f>
        <v>0</v>
      </c>
      <c r="F7" s="51">
        <v>45</v>
      </c>
      <c r="G7" s="52">
        <f>'Эрудит (О)'!Y13</f>
        <v>0</v>
      </c>
      <c r="H7" s="51">
        <v>65</v>
      </c>
      <c r="I7" s="52">
        <f>'Эрудит (З)'!AA13</f>
        <v>0</v>
      </c>
      <c r="J7" s="53"/>
      <c r="K7" s="51">
        <v>5</v>
      </c>
      <c r="L7" s="51" t="s">
        <v>115</v>
      </c>
      <c r="M7" s="51">
        <v>25</v>
      </c>
      <c r="N7" s="51" t="s">
        <v>477</v>
      </c>
      <c r="O7" s="51">
        <v>45</v>
      </c>
      <c r="P7" s="51" t="s">
        <v>113</v>
      </c>
      <c r="Q7" s="51">
        <v>65</v>
      </c>
      <c r="R7" s="51">
        <v>36</v>
      </c>
    </row>
    <row r="8" spans="2:18" s="54" customFormat="1" ht="20.100000000000001" customHeight="1" x14ac:dyDescent="0.25">
      <c r="B8" s="169" t="s">
        <v>478</v>
      </c>
      <c r="C8" s="170"/>
      <c r="D8" s="170"/>
      <c r="E8" s="170"/>
      <c r="F8" s="170"/>
      <c r="G8" s="170"/>
      <c r="H8" s="171">
        <f>SUM(C3:C7,E3:E7,G3:G7)</f>
        <v>0</v>
      </c>
      <c r="I8" s="171"/>
      <c r="J8" s="53"/>
      <c r="K8" s="172" t="s">
        <v>478</v>
      </c>
      <c r="L8" s="173"/>
      <c r="M8" s="173"/>
      <c r="N8" s="173"/>
      <c r="O8" s="173"/>
      <c r="P8" s="173"/>
      <c r="Q8" s="173"/>
      <c r="R8" s="174"/>
    </row>
    <row r="9" spans="2:18" x14ac:dyDescent="0.25">
      <c r="B9" s="51">
        <v>6</v>
      </c>
      <c r="C9" s="52">
        <f>'Эрудит (А)'!Y14</f>
        <v>0</v>
      </c>
      <c r="D9" s="51">
        <v>26</v>
      </c>
      <c r="E9" s="52">
        <f>'Эрудит (К)'!Y14</f>
        <v>0</v>
      </c>
      <c r="F9" s="51">
        <v>46</v>
      </c>
      <c r="G9" s="52">
        <f>'Эрудит (О)'!Y14</f>
        <v>0</v>
      </c>
      <c r="H9" s="51">
        <v>66</v>
      </c>
      <c r="I9" s="52">
        <f>'Эрудит (З)'!AA14</f>
        <v>0</v>
      </c>
      <c r="J9" s="53"/>
      <c r="K9" s="51">
        <v>6</v>
      </c>
      <c r="L9" s="51" t="s">
        <v>113</v>
      </c>
      <c r="M9" s="51">
        <v>26</v>
      </c>
      <c r="N9" s="51" t="s">
        <v>113</v>
      </c>
      <c r="O9" s="51">
        <v>46</v>
      </c>
      <c r="P9" s="51" t="s">
        <v>115</v>
      </c>
      <c r="Q9" s="51">
        <v>66</v>
      </c>
      <c r="R9" s="51">
        <v>24</v>
      </c>
    </row>
    <row r="10" spans="2:18" x14ac:dyDescent="0.25">
      <c r="B10" s="51">
        <v>7</v>
      </c>
      <c r="C10" s="52">
        <f>'Эрудит (А)'!Y15</f>
        <v>0</v>
      </c>
      <c r="D10" s="51">
        <v>27</v>
      </c>
      <c r="E10" s="52">
        <f>'Эрудит (К)'!Y15</f>
        <v>0</v>
      </c>
      <c r="F10" s="51">
        <v>47</v>
      </c>
      <c r="G10" s="52">
        <f>'Эрудит (О)'!Y15</f>
        <v>0</v>
      </c>
      <c r="H10" s="51">
        <v>67</v>
      </c>
      <c r="I10" s="52">
        <f>'Эрудит (З)'!AA15</f>
        <v>0</v>
      </c>
      <c r="J10" s="53"/>
      <c r="K10" s="51">
        <v>7</v>
      </c>
      <c r="L10" s="51" t="s">
        <v>477</v>
      </c>
      <c r="M10" s="51">
        <v>27</v>
      </c>
      <c r="N10" s="51" t="s">
        <v>113</v>
      </c>
      <c r="O10" s="51">
        <v>47</v>
      </c>
      <c r="P10" s="51" t="s">
        <v>114</v>
      </c>
      <c r="Q10" s="51">
        <v>67</v>
      </c>
      <c r="R10" s="51">
        <v>18</v>
      </c>
    </row>
    <row r="11" spans="2:18" x14ac:dyDescent="0.25">
      <c r="B11" s="51">
        <v>8</v>
      </c>
      <c r="C11" s="52">
        <f>'Эрудит (А)'!Y16</f>
        <v>0</v>
      </c>
      <c r="D11" s="51">
        <v>28</v>
      </c>
      <c r="E11" s="52">
        <f>'Эрудит (К)'!Y16</f>
        <v>0</v>
      </c>
      <c r="F11" s="51">
        <v>48</v>
      </c>
      <c r="G11" s="52">
        <f>'Эрудит (О)'!Y16</f>
        <v>0</v>
      </c>
      <c r="H11" s="51">
        <v>68</v>
      </c>
      <c r="I11" s="52">
        <f>'Эрудит (З)'!AA16</f>
        <v>0</v>
      </c>
      <c r="J11" s="53"/>
      <c r="K11" s="51">
        <v>8</v>
      </c>
      <c r="L11" s="51" t="s">
        <v>115</v>
      </c>
      <c r="M11" s="51">
        <v>28</v>
      </c>
      <c r="N11" s="51" t="s">
        <v>115</v>
      </c>
      <c r="O11" s="51">
        <v>48</v>
      </c>
      <c r="P11" s="51" t="s">
        <v>114</v>
      </c>
      <c r="Q11" s="51">
        <v>68</v>
      </c>
      <c r="R11" s="51">
        <v>64</v>
      </c>
    </row>
    <row r="12" spans="2:18" x14ac:dyDescent="0.25">
      <c r="B12" s="51">
        <v>9</v>
      </c>
      <c r="C12" s="52">
        <f>'Эрудит (А)'!Y17</f>
        <v>0</v>
      </c>
      <c r="D12" s="51">
        <v>29</v>
      </c>
      <c r="E12" s="52">
        <f>'Эрудит (К)'!Y17</f>
        <v>0</v>
      </c>
      <c r="F12" s="51">
        <v>49</v>
      </c>
      <c r="G12" s="52">
        <f>'Эрудит (О)'!Y17</f>
        <v>0</v>
      </c>
      <c r="H12" s="51">
        <v>69</v>
      </c>
      <c r="I12" s="52">
        <f>'Эрудит (З)'!AA17</f>
        <v>0</v>
      </c>
      <c r="J12" s="53"/>
      <c r="K12" s="51">
        <v>9</v>
      </c>
      <c r="L12" s="51" t="s">
        <v>114</v>
      </c>
      <c r="M12" s="51">
        <v>29</v>
      </c>
      <c r="N12" s="51" t="s">
        <v>114</v>
      </c>
      <c r="O12" s="51">
        <v>49</v>
      </c>
      <c r="P12" s="51" t="s">
        <v>477</v>
      </c>
      <c r="Q12" s="51">
        <v>69</v>
      </c>
      <c r="R12" s="51">
        <v>37</v>
      </c>
    </row>
    <row r="13" spans="2:18" x14ac:dyDescent="0.25">
      <c r="B13" s="51">
        <v>10</v>
      </c>
      <c r="C13" s="52">
        <f>'Эрудит (А)'!Y18</f>
        <v>0</v>
      </c>
      <c r="D13" s="51">
        <v>30</v>
      </c>
      <c r="E13" s="52">
        <f>'Эрудит (К)'!Y18</f>
        <v>0</v>
      </c>
      <c r="F13" s="51">
        <v>50</v>
      </c>
      <c r="G13" s="52">
        <f>'Эрудит (О)'!Y18</f>
        <v>0</v>
      </c>
      <c r="H13" s="51">
        <v>70</v>
      </c>
      <c r="I13" s="52">
        <f>'Эрудит (З)'!AA18</f>
        <v>0</v>
      </c>
      <c r="J13" s="53"/>
      <c r="K13" s="51">
        <v>10</v>
      </c>
      <c r="L13" s="51" t="s">
        <v>477</v>
      </c>
      <c r="M13" s="51">
        <v>30</v>
      </c>
      <c r="N13" s="51" t="s">
        <v>477</v>
      </c>
      <c r="O13" s="51">
        <v>50</v>
      </c>
      <c r="P13" s="51" t="s">
        <v>113</v>
      </c>
      <c r="Q13" s="51">
        <v>70</v>
      </c>
      <c r="R13" s="51">
        <v>49</v>
      </c>
    </row>
    <row r="14" spans="2:18" s="54" customFormat="1" ht="20.100000000000001" customHeight="1" x14ac:dyDescent="0.25">
      <c r="B14" s="169" t="s">
        <v>479</v>
      </c>
      <c r="C14" s="170"/>
      <c r="D14" s="170"/>
      <c r="E14" s="170"/>
      <c r="F14" s="170"/>
      <c r="G14" s="170"/>
      <c r="H14" s="171">
        <f>SUM(C9:C13,E9:E13,G9:G13)</f>
        <v>0</v>
      </c>
      <c r="I14" s="171"/>
      <c r="J14" s="53"/>
      <c r="K14" s="172" t="s">
        <v>479</v>
      </c>
      <c r="L14" s="173"/>
      <c r="M14" s="173"/>
      <c r="N14" s="173"/>
      <c r="O14" s="173"/>
      <c r="P14" s="173"/>
      <c r="Q14" s="173"/>
      <c r="R14" s="174"/>
    </row>
    <row r="15" spans="2:18" x14ac:dyDescent="0.25">
      <c r="B15" s="51">
        <v>11</v>
      </c>
      <c r="C15" s="52">
        <f>'Эрудит (А)'!Y19</f>
        <v>0</v>
      </c>
      <c r="D15" s="51">
        <v>31</v>
      </c>
      <c r="E15" s="52">
        <f>'Эрудит (К)'!Y19</f>
        <v>0</v>
      </c>
      <c r="F15" s="51">
        <v>51</v>
      </c>
      <c r="G15" s="52">
        <f>'Эрудит (О)'!Y19</f>
        <v>0</v>
      </c>
      <c r="H15" s="51">
        <v>71</v>
      </c>
      <c r="I15" s="52">
        <f>'Эрудит (З)'!AA19</f>
        <v>0</v>
      </c>
      <c r="J15" s="53"/>
      <c r="K15" s="51">
        <v>11</v>
      </c>
      <c r="L15" s="51" t="s">
        <v>113</v>
      </c>
      <c r="M15" s="51">
        <v>31</v>
      </c>
      <c r="N15" s="51" t="s">
        <v>114</v>
      </c>
      <c r="O15" s="51">
        <v>51</v>
      </c>
      <c r="P15" s="51" t="s">
        <v>477</v>
      </c>
      <c r="Q15" s="51">
        <v>71</v>
      </c>
      <c r="R15" s="51">
        <v>2</v>
      </c>
    </row>
    <row r="16" spans="2:18" x14ac:dyDescent="0.25">
      <c r="B16" s="51">
        <v>12</v>
      </c>
      <c r="C16" s="52">
        <f>'Эрудит (А)'!Y20</f>
        <v>0</v>
      </c>
      <c r="D16" s="51">
        <v>32</v>
      </c>
      <c r="E16" s="52">
        <f>'Эрудит (К)'!Y20</f>
        <v>0</v>
      </c>
      <c r="F16" s="51">
        <v>52</v>
      </c>
      <c r="G16" s="52">
        <f>'Эрудит (О)'!Y20</f>
        <v>0</v>
      </c>
      <c r="H16" s="51">
        <v>72</v>
      </c>
      <c r="I16" s="52">
        <f>'Эрудит (З)'!AA20</f>
        <v>0</v>
      </c>
      <c r="J16" s="53"/>
      <c r="K16" s="51">
        <v>12</v>
      </c>
      <c r="L16" s="51" t="s">
        <v>477</v>
      </c>
      <c r="M16" s="51">
        <v>32</v>
      </c>
      <c r="N16" s="51" t="s">
        <v>113</v>
      </c>
      <c r="O16" s="51">
        <v>52</v>
      </c>
      <c r="P16" s="51" t="s">
        <v>113</v>
      </c>
      <c r="Q16" s="51">
        <v>72</v>
      </c>
      <c r="R16" s="51">
        <v>92</v>
      </c>
    </row>
    <row r="17" spans="2:18" x14ac:dyDescent="0.25">
      <c r="B17" s="51">
        <v>13</v>
      </c>
      <c r="C17" s="52">
        <f>'Эрудит (А)'!Y21</f>
        <v>0</v>
      </c>
      <c r="D17" s="51">
        <v>33</v>
      </c>
      <c r="E17" s="52">
        <f>'Эрудит (К)'!Y21</f>
        <v>0</v>
      </c>
      <c r="F17" s="51">
        <v>53</v>
      </c>
      <c r="G17" s="52">
        <f>'Эрудит (О)'!Y21</f>
        <v>0</v>
      </c>
      <c r="H17" s="51">
        <v>73</v>
      </c>
      <c r="I17" s="52">
        <f>'Эрудит (З)'!AA21</f>
        <v>0</v>
      </c>
      <c r="J17" s="53"/>
      <c r="K17" s="51">
        <v>13</v>
      </c>
      <c r="L17" s="51" t="s">
        <v>114</v>
      </c>
      <c r="M17" s="51">
        <v>33</v>
      </c>
      <c r="N17" s="51" t="s">
        <v>115</v>
      </c>
      <c r="O17" s="51">
        <v>53</v>
      </c>
      <c r="P17" s="51" t="s">
        <v>477</v>
      </c>
      <c r="Q17" s="51">
        <v>73</v>
      </c>
      <c r="R17" s="51">
        <v>4</v>
      </c>
    </row>
    <row r="18" spans="2:18" x14ac:dyDescent="0.25">
      <c r="B18" s="51">
        <v>14</v>
      </c>
      <c r="C18" s="52">
        <f>'Эрудит (А)'!Y22</f>
        <v>0</v>
      </c>
      <c r="D18" s="51">
        <v>34</v>
      </c>
      <c r="E18" s="52">
        <f>'Эрудит (К)'!Y22</f>
        <v>0</v>
      </c>
      <c r="F18" s="51">
        <v>54</v>
      </c>
      <c r="G18" s="52">
        <f>'Эрудит (О)'!Y22</f>
        <v>0</v>
      </c>
      <c r="H18" s="51">
        <v>74</v>
      </c>
      <c r="I18" s="52">
        <f>'Эрудит (З)'!AA22</f>
        <v>0</v>
      </c>
      <c r="J18" s="53"/>
      <c r="K18" s="51">
        <v>14</v>
      </c>
      <c r="L18" s="51" t="s">
        <v>115</v>
      </c>
      <c r="M18" s="51">
        <v>34</v>
      </c>
      <c r="N18" s="51" t="s">
        <v>115</v>
      </c>
      <c r="O18" s="51">
        <v>54</v>
      </c>
      <c r="P18" s="51" t="s">
        <v>115</v>
      </c>
      <c r="Q18" s="51">
        <v>74</v>
      </c>
      <c r="R18" s="51">
        <v>3</v>
      </c>
    </row>
    <row r="19" spans="2:18" x14ac:dyDescent="0.25">
      <c r="B19" s="51">
        <v>15</v>
      </c>
      <c r="C19" s="52">
        <f>'Эрудит (А)'!Y23</f>
        <v>0</v>
      </c>
      <c r="D19" s="51">
        <v>35</v>
      </c>
      <c r="E19" s="52">
        <f>'Эрудит (К)'!Y23</f>
        <v>0</v>
      </c>
      <c r="F19" s="51">
        <v>55</v>
      </c>
      <c r="G19" s="52">
        <f>'Эрудит (О)'!Y23</f>
        <v>0</v>
      </c>
      <c r="H19" s="51">
        <v>75</v>
      </c>
      <c r="I19" s="52">
        <f>'Эрудит (З)'!AA23</f>
        <v>0</v>
      </c>
      <c r="J19" s="53"/>
      <c r="K19" s="51">
        <v>15</v>
      </c>
      <c r="L19" s="51" t="s">
        <v>113</v>
      </c>
      <c r="M19" s="51">
        <v>35</v>
      </c>
      <c r="N19" s="51" t="s">
        <v>477</v>
      </c>
      <c r="O19" s="51">
        <v>55</v>
      </c>
      <c r="P19" s="51" t="s">
        <v>114</v>
      </c>
      <c r="Q19" s="51">
        <v>75</v>
      </c>
      <c r="R19" s="51">
        <v>94</v>
      </c>
    </row>
    <row r="20" spans="2:18" s="54" customFormat="1" ht="20.100000000000001" customHeight="1" x14ac:dyDescent="0.25">
      <c r="B20" s="169" t="s">
        <v>480</v>
      </c>
      <c r="C20" s="170"/>
      <c r="D20" s="170"/>
      <c r="E20" s="170"/>
      <c r="F20" s="170"/>
      <c r="G20" s="170"/>
      <c r="H20" s="171">
        <f>SUM(C15:C19,E15:E19,G15:G19)</f>
        <v>0</v>
      </c>
      <c r="I20" s="171"/>
      <c r="J20" s="53"/>
      <c r="K20" s="172" t="s">
        <v>480</v>
      </c>
      <c r="L20" s="173"/>
      <c r="M20" s="173"/>
      <c r="N20" s="173"/>
      <c r="O20" s="173"/>
      <c r="P20" s="173"/>
      <c r="Q20" s="173"/>
      <c r="R20" s="174"/>
    </row>
    <row r="21" spans="2:18" x14ac:dyDescent="0.25">
      <c r="B21" s="51">
        <v>16</v>
      </c>
      <c r="C21" s="52">
        <f>'Эрудит (А)'!Y24</f>
        <v>0</v>
      </c>
      <c r="D21" s="51">
        <v>36</v>
      </c>
      <c r="E21" s="52">
        <f>'Эрудит (К)'!Y24</f>
        <v>0</v>
      </c>
      <c r="F21" s="51">
        <v>56</v>
      </c>
      <c r="G21" s="52">
        <f>'Эрудит (О)'!Y24</f>
        <v>0</v>
      </c>
      <c r="H21" s="51">
        <v>76</v>
      </c>
      <c r="I21" s="52">
        <f>'Эрудит (З)'!AA24</f>
        <v>0</v>
      </c>
      <c r="J21" s="53"/>
      <c r="K21" s="51">
        <v>16</v>
      </c>
      <c r="L21" s="51" t="s">
        <v>113</v>
      </c>
      <c r="M21" s="51">
        <v>36</v>
      </c>
      <c r="N21" s="51" t="s">
        <v>115</v>
      </c>
      <c r="O21" s="51">
        <v>56</v>
      </c>
      <c r="P21" s="51" t="s">
        <v>115</v>
      </c>
      <c r="Q21" s="51">
        <v>76</v>
      </c>
      <c r="R21" s="51">
        <v>14</v>
      </c>
    </row>
    <row r="22" spans="2:18" x14ac:dyDescent="0.25">
      <c r="B22" s="51">
        <v>17</v>
      </c>
      <c r="C22" s="52">
        <f>'Эрудит (А)'!Y25</f>
        <v>0</v>
      </c>
      <c r="D22" s="51">
        <v>37</v>
      </c>
      <c r="E22" s="52">
        <f>'Эрудит (К)'!Y25</f>
        <v>0</v>
      </c>
      <c r="F22" s="51">
        <v>57</v>
      </c>
      <c r="G22" s="52">
        <f>'Эрудит (О)'!Y25</f>
        <v>0</v>
      </c>
      <c r="H22" s="51">
        <v>77</v>
      </c>
      <c r="I22" s="52">
        <f>'Эрудит (З)'!AA25</f>
        <v>0</v>
      </c>
      <c r="J22" s="53"/>
      <c r="K22" s="51">
        <v>17</v>
      </c>
      <c r="L22" s="51" t="s">
        <v>477</v>
      </c>
      <c r="M22" s="51">
        <v>37</v>
      </c>
      <c r="N22" s="51" t="s">
        <v>477</v>
      </c>
      <c r="O22" s="51">
        <v>57</v>
      </c>
      <c r="P22" s="51" t="s">
        <v>477</v>
      </c>
      <c r="Q22" s="51">
        <v>77</v>
      </c>
      <c r="R22" s="51">
        <v>5</v>
      </c>
    </row>
    <row r="23" spans="2:18" x14ac:dyDescent="0.25">
      <c r="B23" s="51">
        <v>18</v>
      </c>
      <c r="C23" s="52">
        <f>'Эрудит (А)'!Y26</f>
        <v>0</v>
      </c>
      <c r="D23" s="51">
        <v>38</v>
      </c>
      <c r="E23" s="52">
        <f>'Эрудит (К)'!Y26</f>
        <v>0</v>
      </c>
      <c r="F23" s="51">
        <v>58</v>
      </c>
      <c r="G23" s="52">
        <f>'Эрудит (О)'!Y26</f>
        <v>0</v>
      </c>
      <c r="H23" s="51">
        <v>78</v>
      </c>
      <c r="I23" s="52">
        <f>'Эрудит (З)'!AA26</f>
        <v>0</v>
      </c>
      <c r="J23" s="53"/>
      <c r="K23" s="51">
        <v>18</v>
      </c>
      <c r="L23" s="51" t="s">
        <v>113</v>
      </c>
      <c r="M23" s="51">
        <v>38</v>
      </c>
      <c r="N23" s="51" t="s">
        <v>114</v>
      </c>
      <c r="O23" s="51">
        <v>58</v>
      </c>
      <c r="P23" s="51" t="s">
        <v>113</v>
      </c>
      <c r="Q23" s="51">
        <v>78</v>
      </c>
      <c r="R23" s="51">
        <v>2</v>
      </c>
    </row>
    <row r="24" spans="2:18" x14ac:dyDescent="0.25">
      <c r="B24" s="51">
        <v>19</v>
      </c>
      <c r="C24" s="52">
        <f>'Эрудит (А)'!Y27</f>
        <v>0</v>
      </c>
      <c r="D24" s="51">
        <v>39</v>
      </c>
      <c r="E24" s="52">
        <f>'Эрудит (К)'!Y27</f>
        <v>0</v>
      </c>
      <c r="F24" s="51">
        <v>59</v>
      </c>
      <c r="G24" s="52">
        <f>'Эрудит (О)'!Y27</f>
        <v>0</v>
      </c>
      <c r="H24" s="51">
        <v>79</v>
      </c>
      <c r="I24" s="52">
        <f>'Эрудит (З)'!AA27</f>
        <v>0</v>
      </c>
      <c r="J24" s="53"/>
      <c r="K24" s="51">
        <v>19</v>
      </c>
      <c r="L24" s="51" t="s">
        <v>114</v>
      </c>
      <c r="M24" s="51">
        <v>39</v>
      </c>
      <c r="N24" s="51" t="s">
        <v>114</v>
      </c>
      <c r="O24" s="51">
        <v>59</v>
      </c>
      <c r="P24" s="51" t="s">
        <v>115</v>
      </c>
      <c r="Q24" s="51">
        <v>79</v>
      </c>
      <c r="R24" s="51">
        <v>4</v>
      </c>
    </row>
    <row r="25" spans="2:18" x14ac:dyDescent="0.25">
      <c r="B25" s="51">
        <v>20</v>
      </c>
      <c r="C25" s="52">
        <f>'Эрудит (А)'!Y28</f>
        <v>0</v>
      </c>
      <c r="D25" s="51">
        <v>40</v>
      </c>
      <c r="E25" s="52">
        <f>'Эрудит (К)'!Y28</f>
        <v>0</v>
      </c>
      <c r="F25" s="51">
        <v>60</v>
      </c>
      <c r="G25" s="52">
        <f>'Эрудит (О)'!Y28</f>
        <v>0</v>
      </c>
      <c r="H25" s="51">
        <v>80</v>
      </c>
      <c r="I25" s="52">
        <f>'Эрудит (З)'!AA28</f>
        <v>0</v>
      </c>
      <c r="J25" s="53"/>
      <c r="K25" s="51">
        <v>20</v>
      </c>
      <c r="L25" s="51" t="s">
        <v>115</v>
      </c>
      <c r="M25" s="51">
        <v>40</v>
      </c>
      <c r="N25" s="51" t="s">
        <v>113</v>
      </c>
      <c r="O25" s="51">
        <v>60</v>
      </c>
      <c r="P25" s="51" t="s">
        <v>114</v>
      </c>
      <c r="Q25" s="51">
        <v>80</v>
      </c>
      <c r="R25" s="51">
        <v>198</v>
      </c>
    </row>
    <row r="26" spans="2:18" s="54" customFormat="1" ht="20.100000000000001" customHeight="1" x14ac:dyDescent="0.25">
      <c r="B26" s="169" t="s">
        <v>481</v>
      </c>
      <c r="C26" s="170"/>
      <c r="D26" s="170"/>
      <c r="E26" s="170"/>
      <c r="F26" s="170"/>
      <c r="G26" s="170"/>
      <c r="H26" s="171">
        <f>SUM(C21:C25,E21:E25,G21:G25)</f>
        <v>0</v>
      </c>
      <c r="I26" s="171"/>
      <c r="J26" s="53"/>
      <c r="K26" s="172" t="s">
        <v>481</v>
      </c>
      <c r="L26" s="173"/>
      <c r="M26" s="173"/>
      <c r="N26" s="173"/>
      <c r="O26" s="173"/>
      <c r="P26" s="173"/>
      <c r="Q26" s="173"/>
      <c r="R26" s="174"/>
    </row>
    <row r="27" spans="2:18" s="54" customFormat="1" ht="20.100000000000001" customHeight="1" x14ac:dyDescent="0.25">
      <c r="B27" s="55" t="s">
        <v>482</v>
      </c>
      <c r="C27" s="56">
        <f>SUM(C3:C7,C9:C13,C15:C19,C21:C25)</f>
        <v>0</v>
      </c>
      <c r="D27" s="55" t="s">
        <v>483</v>
      </c>
      <c r="E27" s="56">
        <f>SUM(E3:E7,E9:E13,E15:E19,E21:E25)</f>
        <v>0</v>
      </c>
      <c r="F27" s="55" t="s">
        <v>484</v>
      </c>
      <c r="G27" s="56">
        <f>SUM(G3:G7,G9:G13,G15:G19,G21:G25)</f>
        <v>0</v>
      </c>
      <c r="H27" s="55" t="s">
        <v>485</v>
      </c>
      <c r="I27" s="56">
        <f>SUM(I3:I7,I9:I13,I15:I19,I21:I25)</f>
        <v>0</v>
      </c>
      <c r="J27" s="57"/>
      <c r="K27" s="55" t="s">
        <v>482</v>
      </c>
      <c r="L27" s="51"/>
      <c r="M27" s="55" t="s">
        <v>483</v>
      </c>
      <c r="N27" s="51"/>
      <c r="O27" s="55" t="s">
        <v>484</v>
      </c>
      <c r="P27" s="51"/>
      <c r="Q27" s="55" t="s">
        <v>485</v>
      </c>
      <c r="R27" s="58"/>
    </row>
    <row r="28" spans="2:18" x14ac:dyDescent="0.25">
      <c r="B28" s="175">
        <f>SUM(C27,E27,G27,I27)</f>
        <v>0</v>
      </c>
      <c r="C28" s="175"/>
      <c r="D28" s="175"/>
      <c r="E28" s="175"/>
      <c r="F28" s="175"/>
      <c r="G28" s="175"/>
      <c r="H28" s="175"/>
      <c r="I28" s="175"/>
      <c r="K28" s="176"/>
      <c r="L28" s="176"/>
      <c r="M28" s="176"/>
      <c r="N28" s="176"/>
      <c r="O28" s="176"/>
      <c r="P28" s="176"/>
      <c r="Q28" s="176"/>
      <c r="R28" s="176"/>
    </row>
    <row r="29" spans="2:18" x14ac:dyDescent="0.25">
      <c r="B29" s="175"/>
      <c r="C29" s="175"/>
      <c r="D29" s="175"/>
      <c r="E29" s="175"/>
      <c r="F29" s="175"/>
      <c r="G29" s="175"/>
      <c r="H29" s="175"/>
      <c r="I29" s="175"/>
      <c r="K29" s="177"/>
      <c r="L29" s="177"/>
      <c r="M29" s="177"/>
      <c r="N29" s="177"/>
      <c r="O29" s="177"/>
      <c r="P29" s="177"/>
      <c r="Q29" s="177"/>
      <c r="R29" s="177"/>
    </row>
  </sheetData>
  <mergeCells count="16">
    <mergeCell ref="B2:I2"/>
    <mergeCell ref="K2:R2"/>
    <mergeCell ref="B8:G8"/>
    <mergeCell ref="H8:I8"/>
    <mergeCell ref="K8:R8"/>
    <mergeCell ref="B14:G14"/>
    <mergeCell ref="H14:I14"/>
    <mergeCell ref="K14:R14"/>
    <mergeCell ref="B20:G20"/>
    <mergeCell ref="H20:I20"/>
    <mergeCell ref="K20:R20"/>
    <mergeCell ref="B26:G26"/>
    <mergeCell ref="H26:I26"/>
    <mergeCell ref="K26:R26"/>
    <mergeCell ref="B28:I29"/>
    <mergeCell ref="K28:R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Y35"/>
  <sheetViews>
    <sheetView showGridLines="0" showRowColHeaders="0" workbookViewId="0">
      <selection activeCell="W8" sqref="W8:W11"/>
    </sheetView>
  </sheetViews>
  <sheetFormatPr defaultRowHeight="15" x14ac:dyDescent="0.25"/>
  <cols>
    <col min="19" max="19" width="2.5703125" customWidth="1"/>
    <col min="20" max="20" width="8.85546875" customWidth="1"/>
  </cols>
  <sheetData>
    <row r="1" spans="1:25" ht="15" customHeight="1" x14ac:dyDescent="0.25">
      <c r="A1" s="192" t="s">
        <v>735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Y1" s="67"/>
    </row>
    <row r="2" spans="1:25" ht="15" customHeight="1" x14ac:dyDescent="0.2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Y2" s="67"/>
    </row>
    <row r="3" spans="1:25" ht="15" customHeight="1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Y3" s="67"/>
    </row>
    <row r="4" spans="1:25" ht="15" customHeight="1" x14ac:dyDescent="0.2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Y4" s="67"/>
    </row>
    <row r="5" spans="1:25" ht="15" customHeight="1" x14ac:dyDescent="0.25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Y5" s="67"/>
    </row>
    <row r="6" spans="1:25" ht="15" customHeight="1" x14ac:dyDescent="0.25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Y6" s="67"/>
    </row>
    <row r="7" spans="1:25" ht="15" customHeight="1" thickBot="1" x14ac:dyDescent="0.3">
      <c r="A7" s="67"/>
      <c r="B7" s="67"/>
      <c r="C7" s="67"/>
      <c r="D7" s="67"/>
      <c r="E7" s="67"/>
      <c r="F7" s="67"/>
      <c r="T7" s="67"/>
      <c r="Y7" s="67"/>
    </row>
    <row r="8" spans="1:25" ht="15" customHeight="1" x14ac:dyDescent="0.25">
      <c r="A8" s="67"/>
      <c r="B8" s="67"/>
      <c r="C8" s="67"/>
      <c r="D8" s="67"/>
      <c r="E8" s="67"/>
      <c r="F8" s="67"/>
      <c r="G8" s="183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5"/>
      <c r="T8" s="194" t="s">
        <v>711</v>
      </c>
      <c r="U8" s="194"/>
      <c r="V8" s="194"/>
      <c r="W8" s="193"/>
      <c r="Y8" s="67"/>
    </row>
    <row r="9" spans="1:25" ht="15" customHeight="1" x14ac:dyDescent="0.25">
      <c r="A9" s="67"/>
      <c r="B9" s="67"/>
      <c r="C9" s="67"/>
      <c r="D9" s="67"/>
      <c r="E9" s="67"/>
      <c r="F9" s="67"/>
      <c r="G9" s="186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8"/>
      <c r="T9" s="194"/>
      <c r="U9" s="194"/>
      <c r="V9" s="194"/>
      <c r="W9" s="193"/>
      <c r="Y9" s="67"/>
    </row>
    <row r="10" spans="1:25" ht="15" customHeight="1" x14ac:dyDescent="0.25">
      <c r="A10" s="67"/>
      <c r="B10" s="67"/>
      <c r="C10" s="67"/>
      <c r="D10" s="67"/>
      <c r="E10" s="67"/>
      <c r="F10" s="67"/>
      <c r="G10" s="186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8"/>
      <c r="T10" s="194"/>
      <c r="U10" s="194"/>
      <c r="V10" s="194"/>
      <c r="W10" s="193"/>
      <c r="Y10" s="67"/>
    </row>
    <row r="11" spans="1:25" ht="15" customHeight="1" x14ac:dyDescent="0.25">
      <c r="A11" s="67"/>
      <c r="B11" s="67"/>
      <c r="C11" s="67"/>
      <c r="D11" s="67"/>
      <c r="E11" s="67"/>
      <c r="F11" s="67"/>
      <c r="G11" s="186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8"/>
      <c r="T11" s="194"/>
      <c r="U11" s="194"/>
      <c r="V11" s="194"/>
      <c r="W11" s="193"/>
      <c r="Y11" s="67"/>
    </row>
    <row r="12" spans="1:25" ht="15" customHeight="1" x14ac:dyDescent="0.25">
      <c r="A12" s="67"/>
      <c r="B12" s="67"/>
      <c r="C12" s="67"/>
      <c r="D12" s="67"/>
      <c r="E12" s="67"/>
      <c r="F12" s="67"/>
      <c r="G12" s="186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8"/>
      <c r="T12" s="194" t="s">
        <v>712</v>
      </c>
      <c r="U12" s="194"/>
      <c r="V12" s="194"/>
      <c r="W12" s="193"/>
      <c r="Y12" s="67"/>
    </row>
    <row r="13" spans="1:25" x14ac:dyDescent="0.25">
      <c r="A13" s="67"/>
      <c r="B13" s="67"/>
      <c r="C13" s="67"/>
      <c r="D13" s="67"/>
      <c r="E13" s="67"/>
      <c r="F13" s="67"/>
      <c r="G13" s="186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8"/>
      <c r="T13" s="194"/>
      <c r="U13" s="194"/>
      <c r="V13" s="194"/>
      <c r="W13" s="193"/>
      <c r="Y13" s="67"/>
    </row>
    <row r="14" spans="1:25" x14ac:dyDescent="0.25">
      <c r="A14" s="67"/>
      <c r="B14" s="67"/>
      <c r="C14" s="67"/>
      <c r="D14" s="67"/>
      <c r="E14" s="67"/>
      <c r="F14" s="67"/>
      <c r="G14" s="186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8"/>
      <c r="T14" s="194"/>
      <c r="U14" s="194"/>
      <c r="V14" s="194"/>
      <c r="W14" s="193"/>
      <c r="Y14" s="67"/>
    </row>
    <row r="15" spans="1:25" x14ac:dyDescent="0.25">
      <c r="A15" s="67"/>
      <c r="B15" s="67"/>
      <c r="C15" s="67"/>
      <c r="D15" s="67"/>
      <c r="E15" s="67"/>
      <c r="F15" s="67"/>
      <c r="G15" s="186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8"/>
      <c r="T15" s="194"/>
      <c r="U15" s="194"/>
      <c r="V15" s="194"/>
      <c r="W15" s="193"/>
      <c r="Y15" s="67"/>
    </row>
    <row r="16" spans="1:25" x14ac:dyDescent="0.25">
      <c r="A16" s="67"/>
      <c r="B16" s="67"/>
      <c r="C16" s="67"/>
      <c r="D16" s="67"/>
      <c r="E16" s="67"/>
      <c r="F16" s="67"/>
      <c r="G16" s="186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8"/>
      <c r="T16" s="194" t="s">
        <v>713</v>
      </c>
      <c r="U16" s="194"/>
      <c r="V16" s="194"/>
      <c r="W16" s="193"/>
      <c r="Y16" s="67"/>
    </row>
    <row r="17" spans="1:25" x14ac:dyDescent="0.25">
      <c r="A17" s="67"/>
      <c r="B17" s="67"/>
      <c r="C17" s="67"/>
      <c r="D17" s="67"/>
      <c r="E17" s="67"/>
      <c r="F17" s="67"/>
      <c r="G17" s="186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8"/>
      <c r="T17" s="194"/>
      <c r="U17" s="194"/>
      <c r="V17" s="194"/>
      <c r="W17" s="193"/>
      <c r="Y17" s="67"/>
    </row>
    <row r="18" spans="1:25" x14ac:dyDescent="0.25">
      <c r="A18" s="67"/>
      <c r="B18" s="67"/>
      <c r="C18" s="67"/>
      <c r="D18" s="67"/>
      <c r="E18" s="67"/>
      <c r="F18" s="67"/>
      <c r="G18" s="186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8"/>
      <c r="T18" s="194"/>
      <c r="U18" s="194"/>
      <c r="V18" s="194"/>
      <c r="W18" s="193"/>
      <c r="Y18" s="67"/>
    </row>
    <row r="19" spans="1:25" x14ac:dyDescent="0.25">
      <c r="A19" s="67"/>
      <c r="B19" s="67"/>
      <c r="C19" s="67"/>
      <c r="D19" s="67"/>
      <c r="E19" s="67"/>
      <c r="F19" s="67"/>
      <c r="G19" s="186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8"/>
      <c r="T19" s="194"/>
      <c r="U19" s="194"/>
      <c r="V19" s="194"/>
      <c r="W19" s="193"/>
      <c r="Y19" s="67"/>
    </row>
    <row r="20" spans="1:25" x14ac:dyDescent="0.25">
      <c r="A20" s="67"/>
      <c r="B20" s="67"/>
      <c r="C20" s="67"/>
      <c r="D20" s="67"/>
      <c r="E20" s="67"/>
      <c r="F20" s="67"/>
      <c r="G20" s="186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8"/>
      <c r="Y20" s="67"/>
    </row>
    <row r="21" spans="1:25" ht="15" customHeight="1" x14ac:dyDescent="0.25">
      <c r="A21" s="67"/>
      <c r="B21" s="67"/>
      <c r="C21" s="67"/>
      <c r="D21" s="67"/>
      <c r="E21" s="67"/>
      <c r="F21" s="67"/>
      <c r="G21" s="186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8"/>
      <c r="T21" s="195" t="str">
        <f>IF(W8+W12+W16=10,"Все верно","Проверьте количество фигур")</f>
        <v>Проверьте количество фигур</v>
      </c>
      <c r="U21" s="195"/>
      <c r="V21" s="195"/>
      <c r="W21" s="195"/>
      <c r="Y21" s="67"/>
    </row>
    <row r="22" spans="1:25" ht="15" customHeight="1" x14ac:dyDescent="0.25">
      <c r="A22" s="67"/>
      <c r="B22" s="67"/>
      <c r="C22" s="67"/>
      <c r="D22" s="67"/>
      <c r="E22" s="67"/>
      <c r="F22" s="67"/>
      <c r="G22" s="186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8"/>
      <c r="T22" s="195"/>
      <c r="U22" s="195"/>
      <c r="V22" s="195"/>
      <c r="W22" s="195"/>
      <c r="Y22" s="67"/>
    </row>
    <row r="23" spans="1:25" ht="15" customHeight="1" x14ac:dyDescent="0.25">
      <c r="A23" s="67"/>
      <c r="B23" s="67"/>
      <c r="C23" s="67"/>
      <c r="D23" s="67"/>
      <c r="E23" s="67"/>
      <c r="F23" s="67"/>
      <c r="G23" s="186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8"/>
      <c r="T23" s="195"/>
      <c r="U23" s="195"/>
      <c r="V23" s="195"/>
      <c r="W23" s="195"/>
    </row>
    <row r="24" spans="1:25" x14ac:dyDescent="0.25">
      <c r="A24" s="67"/>
      <c r="B24" s="67"/>
      <c r="C24" s="67"/>
      <c r="D24" s="67"/>
      <c r="E24" s="67"/>
      <c r="F24" s="67"/>
      <c r="G24" s="186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8"/>
      <c r="U24" s="67"/>
      <c r="V24" s="67"/>
      <c r="W24" s="67"/>
    </row>
    <row r="25" spans="1:25" x14ac:dyDescent="0.25">
      <c r="A25" s="67"/>
      <c r="B25" s="67"/>
      <c r="C25" s="67"/>
      <c r="D25" s="67"/>
      <c r="E25" s="67"/>
      <c r="F25" s="67"/>
      <c r="G25" s="186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8"/>
      <c r="U25" s="67"/>
      <c r="V25" s="67"/>
      <c r="W25" s="67"/>
    </row>
    <row r="26" spans="1:25" x14ac:dyDescent="0.25">
      <c r="A26" s="67"/>
      <c r="B26" s="67"/>
      <c r="C26" s="67"/>
      <c r="D26" s="67"/>
      <c r="E26" s="67"/>
      <c r="F26" s="67"/>
      <c r="G26" s="186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8"/>
      <c r="U26" s="67"/>
      <c r="V26" s="67"/>
      <c r="W26" s="67"/>
    </row>
    <row r="27" spans="1:25" x14ac:dyDescent="0.25">
      <c r="A27" s="67"/>
      <c r="B27" s="67"/>
      <c r="C27" s="67"/>
      <c r="D27" s="67"/>
      <c r="E27" s="67"/>
      <c r="F27" s="67"/>
      <c r="G27" s="186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8"/>
      <c r="U27" s="67"/>
      <c r="V27" s="67"/>
      <c r="W27" s="67"/>
    </row>
    <row r="28" spans="1:25" x14ac:dyDescent="0.25">
      <c r="A28" s="67"/>
      <c r="B28" s="67"/>
      <c r="C28" s="67"/>
      <c r="D28" s="67"/>
      <c r="E28" s="67"/>
      <c r="F28" s="67"/>
      <c r="G28" s="186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8"/>
      <c r="U28" s="67"/>
      <c r="V28" s="67"/>
      <c r="W28" s="67"/>
    </row>
    <row r="29" spans="1:25" x14ac:dyDescent="0.25">
      <c r="A29" s="67"/>
      <c r="B29" s="67"/>
      <c r="C29" s="67"/>
      <c r="D29" s="67"/>
      <c r="E29" s="67"/>
      <c r="F29" s="67"/>
      <c r="G29" s="186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8"/>
      <c r="U29" s="67"/>
      <c r="V29" s="67"/>
      <c r="W29" s="67"/>
    </row>
    <row r="30" spans="1:25" x14ac:dyDescent="0.25">
      <c r="A30" s="67"/>
      <c r="B30" s="67"/>
      <c r="C30" s="67"/>
      <c r="D30" s="67"/>
      <c r="E30" s="67"/>
      <c r="F30" s="67"/>
      <c r="G30" s="186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8"/>
      <c r="U30" s="67"/>
      <c r="V30" s="67"/>
      <c r="W30" s="67"/>
    </row>
    <row r="31" spans="1:25" x14ac:dyDescent="0.25">
      <c r="A31" s="67"/>
      <c r="B31" s="67"/>
      <c r="C31" s="67"/>
      <c r="D31" s="67"/>
      <c r="E31" s="67"/>
      <c r="F31" s="67"/>
      <c r="G31" s="186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8"/>
      <c r="U31" s="67"/>
      <c r="V31" s="67"/>
      <c r="W31" s="67"/>
    </row>
    <row r="32" spans="1:25" x14ac:dyDescent="0.25">
      <c r="A32" s="67"/>
      <c r="B32" s="67"/>
      <c r="C32" s="67"/>
      <c r="D32" s="67"/>
      <c r="E32" s="67"/>
      <c r="F32" s="67"/>
      <c r="G32" s="186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8"/>
      <c r="U32" s="67"/>
      <c r="V32" s="67"/>
      <c r="W32" s="67"/>
    </row>
    <row r="33" spans="7:18" x14ac:dyDescent="0.25">
      <c r="G33" s="186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8"/>
    </row>
    <row r="34" spans="7:18" x14ac:dyDescent="0.25">
      <c r="G34" s="186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8"/>
    </row>
    <row r="35" spans="7:18" ht="15.75" thickBot="1" x14ac:dyDescent="0.3">
      <c r="G35" s="189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1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9">
    <mergeCell ref="G8:R35"/>
    <mergeCell ref="A1:W6"/>
    <mergeCell ref="W12:W15"/>
    <mergeCell ref="T16:V19"/>
    <mergeCell ref="W16:W19"/>
    <mergeCell ref="T21:W23"/>
    <mergeCell ref="T8:V11"/>
    <mergeCell ref="W8:W11"/>
    <mergeCell ref="T12:V15"/>
  </mergeCells>
  <conditionalFormatting sqref="W8 W16 W12">
    <cfRule type="containsBlanks" dxfId="142" priority="3">
      <formula>LEN(TRIM(W8))=0</formula>
    </cfRule>
  </conditionalFormatting>
  <conditionalFormatting sqref="T21:W23">
    <cfRule type="containsText" dxfId="141" priority="1" operator="containsText" text="Проверьте количество фигур">
      <formula>NOT(ISERROR(SEARCH("Проверьте количество фигур",T21)))</formula>
    </cfRule>
    <cfRule type="containsText" dxfId="140" priority="2" operator="containsText" text="Все верно">
      <formula>NOT(ISERROR(SEARCH("Все верно",T21)))</formula>
    </cfRule>
  </conditionalFormatting>
  <dataValidations count="1">
    <dataValidation type="whole" allowBlank="1" showInputMessage="1" showErrorMessage="1" sqref="W8:W19" xr:uid="{00000000-0002-0000-0B00-000000000000}">
      <formula1>0</formula1>
      <formula2>9</formula2>
    </dataValidation>
  </dataValidations>
  <pageMargins left="0.7" right="0.7" top="0.75" bottom="0.75" header="0.3" footer="0.3"/>
  <drawing r:id="rId1"/>
  <picture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36"/>
  <sheetViews>
    <sheetView showGridLines="0" showRowColHeaders="0" zoomScale="85" zoomScaleNormal="85" workbookViewId="0">
      <selection activeCell="AB7" sqref="AB7:AH7"/>
    </sheetView>
  </sheetViews>
  <sheetFormatPr defaultRowHeight="15" x14ac:dyDescent="0.25"/>
  <cols>
    <col min="1" max="1" width="3.85546875" customWidth="1"/>
    <col min="6" max="6" width="19" customWidth="1"/>
    <col min="7" max="26" width="5.7109375" style="69" customWidth="1"/>
  </cols>
  <sheetData>
    <row r="1" spans="1:36" ht="15.75" x14ac:dyDescent="0.25">
      <c r="B1" s="207" t="s">
        <v>714</v>
      </c>
      <c r="C1" s="207"/>
      <c r="D1" s="207"/>
      <c r="E1" s="211" t="e">
        <f>VALUE(CONCATENATE(Рисунок!W8,Рисунок!W12,Рисунок!W16))</f>
        <v>#VALUE!</v>
      </c>
      <c r="F1" s="211"/>
      <c r="G1" s="68"/>
      <c r="H1" s="68"/>
      <c r="I1" s="68"/>
      <c r="J1" s="68"/>
      <c r="K1" s="68"/>
      <c r="L1" s="74"/>
      <c r="M1" s="68"/>
      <c r="N1" s="68"/>
    </row>
    <row r="2" spans="1:36" x14ac:dyDescent="0.25">
      <c r="B2" s="47"/>
      <c r="C2" s="47"/>
      <c r="D2" s="47"/>
      <c r="E2" s="47"/>
      <c r="F2" s="47"/>
      <c r="G2" s="68"/>
      <c r="H2" s="68"/>
      <c r="I2" s="68"/>
      <c r="J2" s="68"/>
      <c r="K2" s="68"/>
      <c r="L2" s="68"/>
      <c r="M2" s="68"/>
      <c r="N2" s="68"/>
    </row>
    <row r="3" spans="1:36" ht="18.75" x14ac:dyDescent="0.3">
      <c r="A3" s="70"/>
      <c r="B3" s="204" t="s">
        <v>716</v>
      </c>
      <c r="C3" s="205"/>
      <c r="D3" s="205"/>
      <c r="E3" s="205"/>
      <c r="F3" s="205"/>
      <c r="G3" s="199" t="s">
        <v>717</v>
      </c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B3" s="208" t="s">
        <v>715</v>
      </c>
      <c r="AC3" s="209"/>
      <c r="AD3" s="209"/>
      <c r="AE3" s="209"/>
      <c r="AF3" s="209"/>
      <c r="AG3" s="209"/>
      <c r="AH3" s="210"/>
    </row>
    <row r="4" spans="1:36" ht="18.75" x14ac:dyDescent="0.25">
      <c r="A4" s="71">
        <v>1</v>
      </c>
      <c r="B4" s="212" t="s">
        <v>737</v>
      </c>
      <c r="C4" s="212"/>
      <c r="D4" s="212"/>
      <c r="E4" s="212"/>
      <c r="F4" s="212"/>
      <c r="G4" s="72">
        <v>901</v>
      </c>
      <c r="H4" s="72">
        <v>910</v>
      </c>
      <c r="I4" s="72">
        <v>802</v>
      </c>
      <c r="J4" s="72">
        <v>811</v>
      </c>
      <c r="K4" s="72">
        <v>820</v>
      </c>
      <c r="L4" s="72">
        <v>703</v>
      </c>
      <c r="M4" s="72">
        <v>712</v>
      </c>
      <c r="N4" s="72">
        <v>721</v>
      </c>
      <c r="O4" s="72">
        <v>730</v>
      </c>
      <c r="P4" s="72">
        <v>604</v>
      </c>
      <c r="Q4" s="72">
        <v>613</v>
      </c>
      <c r="R4" s="72">
        <v>622</v>
      </c>
      <c r="S4" s="72">
        <v>631</v>
      </c>
      <c r="T4" s="72">
        <v>640</v>
      </c>
      <c r="U4" s="73"/>
      <c r="V4" s="73"/>
      <c r="W4" s="73"/>
      <c r="X4" s="73"/>
      <c r="Y4" s="73"/>
      <c r="Z4" s="73"/>
      <c r="AB4" s="207" t="e">
        <f>IF(OR(G4=E1,H4=E1,I4=E1,J4=E1,K4=E1,L4=E1,M4=E1,N4=E1,O4=E1,P4=E1,Q4=E1,R4=E1,S4=E1,T4=E1),B4,)</f>
        <v>#VALUE!</v>
      </c>
      <c r="AC4" s="207"/>
      <c r="AD4" s="207"/>
      <c r="AE4" s="207"/>
      <c r="AF4" s="207"/>
      <c r="AG4" s="207"/>
      <c r="AH4" s="207"/>
    </row>
    <row r="5" spans="1:36" ht="18.75" x14ac:dyDescent="0.25">
      <c r="A5" s="71">
        <v>2</v>
      </c>
      <c r="B5" s="212" t="s">
        <v>738</v>
      </c>
      <c r="C5" s="212"/>
      <c r="D5" s="212"/>
      <c r="E5" s="212"/>
      <c r="F5" s="212"/>
      <c r="G5" s="72">
        <v>505</v>
      </c>
      <c r="H5" s="72">
        <v>514</v>
      </c>
      <c r="I5" s="72">
        <v>523</v>
      </c>
      <c r="J5" s="72">
        <v>532</v>
      </c>
      <c r="K5" s="72">
        <v>541</v>
      </c>
      <c r="L5" s="72">
        <v>550</v>
      </c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B5" s="207" t="e">
        <f>IF(OR(G5=E1,H5=E1,I5=E1,J5=E1,K5=E1,L5=E1),B5,)</f>
        <v>#VALUE!</v>
      </c>
      <c r="AC5" s="207"/>
      <c r="AD5" s="207"/>
      <c r="AE5" s="207"/>
      <c r="AF5" s="207"/>
      <c r="AG5" s="207"/>
      <c r="AH5" s="207"/>
    </row>
    <row r="6" spans="1:36" ht="18.75" x14ac:dyDescent="0.25">
      <c r="A6" s="71">
        <v>3</v>
      </c>
      <c r="B6" s="212" t="s">
        <v>739</v>
      </c>
      <c r="C6" s="212"/>
      <c r="D6" s="212"/>
      <c r="E6" s="212"/>
      <c r="F6" s="212"/>
      <c r="G6" s="72">
        <v>406</v>
      </c>
      <c r="H6" s="72">
        <v>415</v>
      </c>
      <c r="I6" s="72">
        <v>424</v>
      </c>
      <c r="J6" s="72">
        <v>433</v>
      </c>
      <c r="K6" s="72">
        <v>442</v>
      </c>
      <c r="L6" s="72">
        <v>451</v>
      </c>
      <c r="M6" s="72">
        <v>460</v>
      </c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B6" s="207" t="e">
        <f>IF(OR(G6=E1,H6=E1,J6=M6,K6=E1,L6=E1,I6=E1),B6,)</f>
        <v>#VALUE!</v>
      </c>
      <c r="AC6" s="207"/>
      <c r="AD6" s="207"/>
      <c r="AE6" s="207"/>
      <c r="AF6" s="207"/>
      <c r="AG6" s="207"/>
      <c r="AH6" s="207"/>
    </row>
    <row r="7" spans="1:36" ht="18.75" x14ac:dyDescent="0.25">
      <c r="A7" s="71">
        <v>4</v>
      </c>
      <c r="B7" s="212" t="s">
        <v>740</v>
      </c>
      <c r="C7" s="212"/>
      <c r="D7" s="212"/>
      <c r="E7" s="212"/>
      <c r="F7" s="212"/>
      <c r="G7" s="72">
        <v>307</v>
      </c>
      <c r="H7" s="72">
        <v>316</v>
      </c>
      <c r="I7" s="72">
        <v>325</v>
      </c>
      <c r="J7" s="72">
        <v>334</v>
      </c>
      <c r="K7" s="72">
        <v>343</v>
      </c>
      <c r="L7" s="72">
        <v>352</v>
      </c>
      <c r="M7" s="72">
        <v>361</v>
      </c>
      <c r="N7" s="72">
        <v>370</v>
      </c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B7" s="207" t="e">
        <f>IF(OR(G7=E1,H7=E1,I7=E1,J7=E1,K7=E1,L7=E1,M7=E1,N7=E1),B7,)</f>
        <v>#VALUE!</v>
      </c>
      <c r="AC7" s="207"/>
      <c r="AD7" s="207"/>
      <c r="AE7" s="207"/>
      <c r="AF7" s="207"/>
      <c r="AG7" s="207"/>
      <c r="AH7" s="207"/>
    </row>
    <row r="8" spans="1:36" ht="18.75" x14ac:dyDescent="0.25">
      <c r="A8" s="71">
        <v>5</v>
      </c>
      <c r="B8" s="212" t="s">
        <v>736</v>
      </c>
      <c r="C8" s="212"/>
      <c r="D8" s="212"/>
      <c r="E8" s="212"/>
      <c r="F8" s="212"/>
      <c r="G8" s="72">
        <v>208</v>
      </c>
      <c r="H8" s="72">
        <v>217</v>
      </c>
      <c r="I8" s="72">
        <v>226</v>
      </c>
      <c r="J8" s="72">
        <v>235</v>
      </c>
      <c r="K8" s="72">
        <v>244</v>
      </c>
      <c r="L8" s="72">
        <v>253</v>
      </c>
      <c r="M8" s="72">
        <v>262</v>
      </c>
      <c r="N8" s="72">
        <v>271</v>
      </c>
      <c r="O8" s="72">
        <v>280</v>
      </c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B8" s="207" t="e">
        <f>IF(OR(G8=E1,H8=E1,I8=E1,J8=E1,K8=E1,L8=E1,M8=E1,N8=E1,O8=E1),B8,)</f>
        <v>#VALUE!</v>
      </c>
      <c r="AC8" s="207"/>
      <c r="AD8" s="207"/>
      <c r="AE8" s="207"/>
      <c r="AF8" s="207"/>
      <c r="AG8" s="207"/>
      <c r="AH8" s="207"/>
    </row>
    <row r="9" spans="1:36" ht="18.75" customHeight="1" x14ac:dyDescent="0.25">
      <c r="A9" s="71">
        <v>6</v>
      </c>
      <c r="B9" s="212" t="s">
        <v>741</v>
      </c>
      <c r="C9" s="212"/>
      <c r="D9" s="212"/>
      <c r="E9" s="212"/>
      <c r="F9" s="212"/>
      <c r="G9" s="72">
        <v>109</v>
      </c>
      <c r="H9" s="72">
        <v>118</v>
      </c>
      <c r="I9" s="72">
        <v>127</v>
      </c>
      <c r="J9" s="72">
        <v>136</v>
      </c>
      <c r="K9" s="72">
        <v>145</v>
      </c>
      <c r="L9" s="72">
        <v>19</v>
      </c>
      <c r="M9" s="72">
        <v>28</v>
      </c>
      <c r="N9" s="72">
        <v>37</v>
      </c>
      <c r="O9" s="72">
        <v>46</v>
      </c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B9" s="207" t="e">
        <f>IF(OR(G9=E1,H9=E1,I9=E1,J9=E1,K9=E1,L9=E1,M9=E1,N9=E1,O9=E1),B9,)</f>
        <v>#VALUE!</v>
      </c>
      <c r="AC9" s="207"/>
      <c r="AD9" s="207"/>
      <c r="AE9" s="207"/>
      <c r="AF9" s="207"/>
      <c r="AG9" s="207"/>
      <c r="AH9" s="207"/>
    </row>
    <row r="10" spans="1:36" ht="15" customHeight="1" x14ac:dyDescent="0.25">
      <c r="A10" s="71">
        <v>7</v>
      </c>
      <c r="B10" s="212" t="s">
        <v>742</v>
      </c>
      <c r="C10" s="212"/>
      <c r="D10" s="212"/>
      <c r="E10" s="212"/>
      <c r="F10" s="212"/>
      <c r="G10" s="72">
        <v>550</v>
      </c>
      <c r="H10" s="72">
        <v>451</v>
      </c>
      <c r="I10" s="72">
        <v>460</v>
      </c>
      <c r="J10" s="72">
        <v>352</v>
      </c>
      <c r="K10" s="72">
        <v>361</v>
      </c>
      <c r="L10" s="72">
        <v>370</v>
      </c>
      <c r="M10" s="72">
        <v>253</v>
      </c>
      <c r="N10" s="72">
        <v>262</v>
      </c>
      <c r="O10" s="72">
        <v>271</v>
      </c>
      <c r="P10" s="72">
        <v>280</v>
      </c>
      <c r="Q10" s="72">
        <v>154</v>
      </c>
      <c r="R10" s="72">
        <v>163</v>
      </c>
      <c r="S10" s="72">
        <v>172</v>
      </c>
      <c r="T10" s="72">
        <v>181</v>
      </c>
      <c r="U10" s="72">
        <v>190</v>
      </c>
      <c r="V10" s="72">
        <v>55</v>
      </c>
      <c r="W10" s="72">
        <v>64</v>
      </c>
      <c r="X10" s="72">
        <v>73</v>
      </c>
      <c r="Y10" s="72">
        <v>82</v>
      </c>
      <c r="Z10" s="72">
        <v>91</v>
      </c>
    </row>
    <row r="11" spans="1:36" ht="18.75" x14ac:dyDescent="0.25">
      <c r="A11" s="71">
        <v>8</v>
      </c>
      <c r="B11" s="212" t="s">
        <v>743</v>
      </c>
      <c r="C11" s="212"/>
      <c r="D11" s="212"/>
      <c r="E11" s="212"/>
      <c r="F11" s="212"/>
      <c r="G11" s="72">
        <v>901</v>
      </c>
      <c r="H11" s="72">
        <v>802</v>
      </c>
      <c r="I11" s="72">
        <v>703</v>
      </c>
      <c r="J11" s="72">
        <v>604</v>
      </c>
      <c r="K11" s="72">
        <v>505</v>
      </c>
      <c r="L11" s="72">
        <v>406</v>
      </c>
      <c r="M11" s="72">
        <v>307</v>
      </c>
      <c r="N11" s="72">
        <v>208</v>
      </c>
      <c r="O11" s="72">
        <v>109</v>
      </c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B11" s="207" t="e">
        <f>IF(OR(G10=E1,H10=E1,I10=E1,J10=E1,K10=E1,L10=E1,M10=E1,N10=E1,O10=E1,P10=E1,Q10=E1,R10=E1,S10=E1,T10=E1,U10=E1,V10=E1,W10=E1,X10=E1,Y10=E1,Z10=E1),B10,)</f>
        <v>#VALUE!</v>
      </c>
      <c r="AC11" s="207"/>
      <c r="AD11" s="207"/>
      <c r="AE11" s="207"/>
      <c r="AF11" s="207"/>
      <c r="AG11" s="207"/>
      <c r="AH11" s="207"/>
    </row>
    <row r="12" spans="1:36" ht="15.75" x14ac:dyDescent="0.25">
      <c r="AB12" s="207" t="e">
        <f>IF(OR(G11=E1,H11=E1,I11=E1,J11=E1,K11=E1,L11=E1,M11=E1,N11=E1,O11=E1,),B11,)</f>
        <v>#VALUE!</v>
      </c>
      <c r="AC12" s="207"/>
      <c r="AD12" s="207"/>
      <c r="AE12" s="207"/>
      <c r="AF12" s="207"/>
      <c r="AG12" s="207"/>
      <c r="AH12" s="207"/>
    </row>
    <row r="13" spans="1:36" ht="15" customHeight="1" x14ac:dyDescent="0.25">
      <c r="B13" s="204" t="s">
        <v>722</v>
      </c>
      <c r="C13" s="205"/>
      <c r="D13" s="205"/>
      <c r="E13" s="205"/>
      <c r="F13" s="205"/>
      <c r="G13" s="205"/>
      <c r="H13" s="205"/>
      <c r="I13" s="205"/>
      <c r="J13" s="205"/>
      <c r="K13" s="206"/>
      <c r="M13" s="199" t="s">
        <v>728</v>
      </c>
      <c r="N13" s="199"/>
      <c r="O13" s="199"/>
      <c r="P13" s="199"/>
      <c r="Q13" s="199"/>
      <c r="R13" s="199"/>
      <c r="S13" s="199"/>
      <c r="T13" s="199"/>
      <c r="U13" s="199"/>
      <c r="V13" s="199"/>
      <c r="W13" s="199"/>
    </row>
    <row r="14" spans="1:36" ht="15" customHeight="1" x14ac:dyDescent="0.25">
      <c r="B14" s="207" t="s">
        <v>745</v>
      </c>
      <c r="C14" s="207"/>
      <c r="D14" s="207"/>
      <c r="E14" s="207"/>
      <c r="F14" s="207"/>
      <c r="G14" s="72">
        <v>901</v>
      </c>
      <c r="H14" s="72">
        <v>910</v>
      </c>
      <c r="I14" s="72">
        <v>802</v>
      </c>
      <c r="J14" s="72">
        <v>811</v>
      </c>
      <c r="K14" s="72">
        <v>820</v>
      </c>
      <c r="M14" s="200" t="s">
        <v>729</v>
      </c>
      <c r="N14" s="200"/>
      <c r="O14" s="200"/>
      <c r="P14" s="200"/>
      <c r="Q14" s="200"/>
      <c r="R14" s="200"/>
      <c r="S14" s="200"/>
      <c r="T14" s="200"/>
      <c r="U14" s="200"/>
      <c r="V14" s="200"/>
      <c r="W14" s="201">
        <v>235</v>
      </c>
    </row>
    <row r="15" spans="1:36" ht="15" customHeight="1" x14ac:dyDescent="0.25">
      <c r="B15" s="207" t="s">
        <v>719</v>
      </c>
      <c r="C15" s="207"/>
      <c r="D15" s="207"/>
      <c r="E15" s="207"/>
      <c r="F15" s="207"/>
      <c r="G15" s="72">
        <v>703</v>
      </c>
      <c r="H15" s="72">
        <v>712</v>
      </c>
      <c r="I15" s="72">
        <v>721</v>
      </c>
      <c r="J15" s="72">
        <v>730</v>
      </c>
      <c r="K15" s="72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2"/>
      <c r="AA15" s="196" t="s">
        <v>718</v>
      </c>
      <c r="AB15" s="196"/>
      <c r="AC15" s="196"/>
      <c r="AD15" s="196"/>
      <c r="AE15" s="196"/>
      <c r="AF15" s="196"/>
      <c r="AG15" s="196"/>
      <c r="AH15" s="196"/>
      <c r="AI15" s="196"/>
      <c r="AJ15" s="196"/>
    </row>
    <row r="16" spans="1:36" ht="15" customHeight="1" x14ac:dyDescent="0.25">
      <c r="B16" s="200" t="s">
        <v>720</v>
      </c>
      <c r="C16" s="200"/>
      <c r="D16" s="200"/>
      <c r="E16" s="200"/>
      <c r="F16" s="200"/>
      <c r="G16" s="201">
        <v>604</v>
      </c>
      <c r="H16" s="201">
        <v>613</v>
      </c>
      <c r="I16" s="201">
        <v>622</v>
      </c>
      <c r="J16" s="201">
        <v>631</v>
      </c>
      <c r="K16" s="201">
        <v>640</v>
      </c>
      <c r="M16" s="200" t="s">
        <v>730</v>
      </c>
      <c r="N16" s="200"/>
      <c r="O16" s="200"/>
      <c r="P16" s="200"/>
      <c r="Q16" s="200"/>
      <c r="R16" s="200"/>
      <c r="S16" s="200"/>
      <c r="T16" s="200"/>
      <c r="U16" s="200"/>
      <c r="V16" s="200"/>
      <c r="W16" s="201">
        <v>244</v>
      </c>
      <c r="AA16" s="197" t="e">
        <f>IF(AB4&lt;&gt;0,AB4,(IF(AB5&lt;&gt;0,AB5,IF(AB6&lt;&gt;0,AB6,IF(AB7&lt;&gt;0,AB7,IF(AB8&lt;&gt;0,AB8,IF(AB9&lt;&gt;0,AB9,IF(AB11&lt;&gt;0,AB11,(IF(AB12&lt;&gt;0,AB12,0))))))))))</f>
        <v>#VALUE!</v>
      </c>
      <c r="AB16" s="197"/>
      <c r="AC16" s="197"/>
      <c r="AD16" s="197"/>
      <c r="AE16" s="197"/>
      <c r="AF16" s="197"/>
      <c r="AG16" s="197"/>
      <c r="AH16" s="197"/>
      <c r="AI16" s="197"/>
      <c r="AJ16" s="197"/>
    </row>
    <row r="17" spans="2:36" ht="15" customHeight="1" x14ac:dyDescent="0.25">
      <c r="B17" s="200"/>
      <c r="C17" s="200"/>
      <c r="D17" s="200"/>
      <c r="E17" s="200"/>
      <c r="F17" s="200"/>
      <c r="G17" s="202"/>
      <c r="H17" s="202"/>
      <c r="I17" s="202"/>
      <c r="J17" s="202"/>
      <c r="K17" s="202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2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</row>
    <row r="18" spans="2:36" ht="15" customHeight="1" x14ac:dyDescent="0.25">
      <c r="B18" s="64"/>
      <c r="C18" s="64"/>
      <c r="D18" s="64"/>
      <c r="E18" s="64"/>
      <c r="F18" s="64"/>
      <c r="G18" s="76"/>
      <c r="H18" s="76"/>
      <c r="I18" s="76"/>
      <c r="J18" s="76"/>
      <c r="K18" s="76"/>
      <c r="M18" s="200" t="s">
        <v>731</v>
      </c>
      <c r="N18" s="200"/>
      <c r="O18" s="200"/>
      <c r="P18" s="200"/>
      <c r="Q18" s="200"/>
      <c r="R18" s="200"/>
      <c r="S18" s="200"/>
      <c r="T18" s="200"/>
      <c r="U18" s="200"/>
      <c r="V18" s="200"/>
      <c r="W18" s="201">
        <v>217</v>
      </c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</row>
    <row r="19" spans="2:36" ht="15" customHeight="1" x14ac:dyDescent="0.25">
      <c r="B19" s="204" t="s">
        <v>721</v>
      </c>
      <c r="C19" s="205"/>
      <c r="D19" s="205"/>
      <c r="E19" s="205"/>
      <c r="F19" s="205"/>
      <c r="G19" s="205"/>
      <c r="H19" s="205"/>
      <c r="I19" s="205"/>
      <c r="J19" s="205"/>
      <c r="K19" s="206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2"/>
      <c r="AA19" s="197" t="e">
        <f>IF(OR(E1=P10,E1=O10,E1=N10,E1=M10,E1=L10,E1=K10,E1=J10,E1=I10,E1=H10,E1=G10),AB11,(IF(OR(E1=O11,E1=N11,E1=M11,E1=L11,E1=K11,E1=J11,E1=I11,E1=H11,E1=G11),B11,"")))</f>
        <v>#VALUE!</v>
      </c>
      <c r="AB19" s="197"/>
      <c r="AC19" s="197"/>
      <c r="AD19" s="197"/>
      <c r="AE19" s="197"/>
      <c r="AF19" s="197"/>
      <c r="AG19" s="197"/>
      <c r="AH19" s="197"/>
      <c r="AI19" s="197"/>
      <c r="AJ19" s="197"/>
    </row>
    <row r="20" spans="2:36" ht="15" customHeight="1" x14ac:dyDescent="0.25">
      <c r="B20" s="207" t="s">
        <v>723</v>
      </c>
      <c r="C20" s="207"/>
      <c r="D20" s="207"/>
      <c r="E20" s="207"/>
      <c r="F20" s="207"/>
      <c r="G20" s="72">
        <v>415</v>
      </c>
      <c r="H20" s="72"/>
      <c r="I20" s="72"/>
      <c r="J20" s="72"/>
      <c r="K20" s="72"/>
      <c r="M20" s="200" t="s">
        <v>732</v>
      </c>
      <c r="N20" s="200"/>
      <c r="O20" s="200"/>
      <c r="P20" s="200"/>
      <c r="Q20" s="200"/>
      <c r="R20" s="200"/>
      <c r="S20" s="200"/>
      <c r="T20" s="200"/>
      <c r="U20" s="200"/>
      <c r="V20" s="200"/>
      <c r="W20" s="201">
        <v>226</v>
      </c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</row>
    <row r="21" spans="2:36" ht="15" customHeight="1" x14ac:dyDescent="0.25">
      <c r="B21" s="207" t="s">
        <v>724</v>
      </c>
      <c r="C21" s="207"/>
      <c r="D21" s="207"/>
      <c r="E21" s="207"/>
      <c r="F21" s="207"/>
      <c r="G21" s="72">
        <v>424</v>
      </c>
      <c r="H21" s="72"/>
      <c r="I21" s="72"/>
      <c r="J21" s="72"/>
      <c r="K21" s="75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2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</row>
    <row r="22" spans="2:36" x14ac:dyDescent="0.25">
      <c r="B22" s="64"/>
      <c r="C22" s="64"/>
      <c r="D22" s="64"/>
      <c r="E22" s="64"/>
      <c r="F22" s="64"/>
      <c r="G22" s="76"/>
      <c r="H22" s="76"/>
      <c r="I22" s="76"/>
      <c r="J22" s="76"/>
      <c r="K22" s="76"/>
      <c r="AA22" s="198" t="e">
        <f>IF(OR(G14=E1,H14=E1,I14=E1,J14=E1,K14=E1),B14,IF(OR(G15=E1,H15=E1,I15=E1,J15=E1),B15,IF(OR(G16=E1,H16=E1,I16=E1,J16=E1,K16=E1),B16,IF(G20=E1,B20,IF(G21=E1,B21,IF(G24=E1,B24,IF(G26=E1,B26,IF(W14=E1,M14,IF(W16=E1,M16,IF(W18=E1,M18,IF(W20=E1,M20,IF(W24=E1,M24,IF(W26=E1,M26,"")))))))))))))</f>
        <v>#VALUE!</v>
      </c>
      <c r="AB22" s="198"/>
      <c r="AC22" s="198"/>
      <c r="AD22" s="198"/>
      <c r="AE22" s="198"/>
      <c r="AF22" s="198"/>
      <c r="AG22" s="198"/>
      <c r="AH22" s="198"/>
      <c r="AI22" s="198"/>
      <c r="AJ22" s="198"/>
    </row>
    <row r="23" spans="2:36" ht="15.75" x14ac:dyDescent="0.25">
      <c r="B23" s="204" t="s">
        <v>725</v>
      </c>
      <c r="C23" s="205"/>
      <c r="D23" s="205"/>
      <c r="E23" s="205"/>
      <c r="F23" s="205"/>
      <c r="G23" s="205"/>
      <c r="H23" s="205"/>
      <c r="I23" s="205"/>
      <c r="J23" s="205"/>
      <c r="K23" s="206"/>
      <c r="M23" s="199" t="s">
        <v>733</v>
      </c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</row>
    <row r="24" spans="2:36" ht="15" customHeight="1" x14ac:dyDescent="0.25">
      <c r="B24" s="200" t="s">
        <v>726</v>
      </c>
      <c r="C24" s="200"/>
      <c r="D24" s="200"/>
      <c r="E24" s="200"/>
      <c r="F24" s="200"/>
      <c r="G24" s="201">
        <v>316</v>
      </c>
      <c r="H24" s="203"/>
      <c r="I24" s="203"/>
      <c r="J24" s="203"/>
      <c r="K24" s="203"/>
      <c r="M24" s="200" t="s">
        <v>744</v>
      </c>
      <c r="N24" s="200"/>
      <c r="O24" s="200"/>
      <c r="P24" s="200"/>
      <c r="Q24" s="200"/>
      <c r="R24" s="200"/>
      <c r="S24" s="200"/>
      <c r="T24" s="200"/>
      <c r="U24" s="200"/>
      <c r="V24" s="200"/>
      <c r="W24" s="201">
        <v>19</v>
      </c>
    </row>
    <row r="25" spans="2:36" ht="15" customHeight="1" x14ac:dyDescent="0.25">
      <c r="B25" s="200"/>
      <c r="C25" s="200"/>
      <c r="D25" s="200"/>
      <c r="E25" s="200"/>
      <c r="F25" s="200"/>
      <c r="G25" s="202"/>
      <c r="H25" s="203"/>
      <c r="I25" s="203"/>
      <c r="J25" s="203"/>
      <c r="K25" s="203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2"/>
    </row>
    <row r="26" spans="2:36" ht="15" customHeight="1" x14ac:dyDescent="0.25">
      <c r="B26" s="200" t="s">
        <v>727</v>
      </c>
      <c r="C26" s="200"/>
      <c r="D26" s="200"/>
      <c r="E26" s="200"/>
      <c r="F26" s="200"/>
      <c r="G26" s="201">
        <v>325</v>
      </c>
      <c r="H26" s="203"/>
      <c r="I26" s="203"/>
      <c r="J26" s="203"/>
      <c r="K26" s="203"/>
      <c r="M26" s="200" t="s">
        <v>734</v>
      </c>
      <c r="N26" s="200"/>
      <c r="O26" s="200"/>
      <c r="P26" s="200"/>
      <c r="Q26" s="200"/>
      <c r="R26" s="200"/>
      <c r="S26" s="200"/>
      <c r="T26" s="200"/>
      <c r="U26" s="200"/>
      <c r="V26" s="200"/>
      <c r="W26" s="201">
        <v>118</v>
      </c>
    </row>
    <row r="27" spans="2:36" ht="15" customHeight="1" x14ac:dyDescent="0.25">
      <c r="B27" s="200"/>
      <c r="C27" s="200"/>
      <c r="D27" s="200"/>
      <c r="E27" s="200"/>
      <c r="F27" s="200"/>
      <c r="G27" s="202"/>
      <c r="H27" s="203"/>
      <c r="I27" s="203"/>
      <c r="J27" s="203"/>
      <c r="K27" s="203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2"/>
    </row>
    <row r="29" spans="2:36" ht="18.75" x14ac:dyDescent="0.25">
      <c r="G29" s="72">
        <v>901</v>
      </c>
      <c r="H29" s="72">
        <v>910</v>
      </c>
      <c r="I29" s="77">
        <v>802</v>
      </c>
      <c r="J29" s="72">
        <v>811</v>
      </c>
      <c r="K29" s="72">
        <v>820</v>
      </c>
      <c r="L29" s="72">
        <v>703</v>
      </c>
      <c r="M29" s="72">
        <v>712</v>
      </c>
      <c r="N29" s="72">
        <v>721</v>
      </c>
      <c r="O29" s="72">
        <v>730</v>
      </c>
      <c r="P29" s="72">
        <v>604</v>
      </c>
      <c r="Q29" s="72">
        <v>613</v>
      </c>
      <c r="R29" s="72">
        <v>622</v>
      </c>
      <c r="S29" s="72">
        <v>631</v>
      </c>
      <c r="T29" s="72">
        <v>640</v>
      </c>
      <c r="U29"/>
      <c r="V29"/>
      <c r="W29"/>
      <c r="X29"/>
      <c r="Y29"/>
      <c r="Z29"/>
    </row>
    <row r="30" spans="2:36" ht="18.75" x14ac:dyDescent="0.25">
      <c r="G30" s="72">
        <v>505</v>
      </c>
      <c r="H30" s="72">
        <v>514</v>
      </c>
      <c r="I30" s="72">
        <v>523</v>
      </c>
      <c r="J30" s="72">
        <v>532</v>
      </c>
      <c r="K30" s="72">
        <v>541</v>
      </c>
      <c r="L30" s="72">
        <v>550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2:36" ht="18.75" x14ac:dyDescent="0.25">
      <c r="G31" s="72">
        <v>406</v>
      </c>
      <c r="H31" s="72">
        <v>415</v>
      </c>
      <c r="I31" s="72">
        <v>424</v>
      </c>
      <c r="J31" s="72">
        <v>433</v>
      </c>
      <c r="K31" s="72">
        <v>442</v>
      </c>
      <c r="L31" s="72">
        <v>451</v>
      </c>
      <c r="M31" s="72">
        <v>460</v>
      </c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2:36" ht="18.75" x14ac:dyDescent="0.25">
      <c r="G32" s="72">
        <v>307</v>
      </c>
      <c r="H32" s="72">
        <v>316</v>
      </c>
      <c r="I32" s="72">
        <v>325</v>
      </c>
      <c r="J32" s="72">
        <v>334</v>
      </c>
      <c r="K32" s="72">
        <v>343</v>
      </c>
      <c r="L32" s="72">
        <v>352</v>
      </c>
      <c r="M32" s="72">
        <v>361</v>
      </c>
      <c r="N32" s="72">
        <v>370</v>
      </c>
      <c r="O32"/>
      <c r="P32"/>
      <c r="Q32"/>
      <c r="R32"/>
      <c r="S32"/>
      <c r="T32"/>
      <c r="U32"/>
      <c r="V32"/>
      <c r="W32"/>
      <c r="X32"/>
      <c r="Y32"/>
      <c r="Z32"/>
    </row>
    <row r="33" spans="7:26" ht="18.75" x14ac:dyDescent="0.25">
      <c r="G33" s="72">
        <v>208</v>
      </c>
      <c r="H33" s="72">
        <v>217</v>
      </c>
      <c r="I33" s="72">
        <v>226</v>
      </c>
      <c r="J33" s="72">
        <v>235</v>
      </c>
      <c r="K33" s="72">
        <v>244</v>
      </c>
      <c r="L33" s="72">
        <v>253</v>
      </c>
      <c r="M33" s="72">
        <v>262</v>
      </c>
      <c r="N33" s="72">
        <v>271</v>
      </c>
      <c r="O33" s="72">
        <v>280</v>
      </c>
      <c r="P33"/>
      <c r="Q33"/>
      <c r="R33"/>
      <c r="S33"/>
      <c r="T33"/>
      <c r="U33"/>
      <c r="V33"/>
      <c r="W33"/>
      <c r="X33"/>
      <c r="Y33"/>
      <c r="Z33"/>
    </row>
    <row r="34" spans="7:26" ht="18.75" x14ac:dyDescent="0.25">
      <c r="G34" s="72">
        <v>109</v>
      </c>
      <c r="H34" s="72">
        <v>118</v>
      </c>
      <c r="I34" s="72">
        <v>127</v>
      </c>
      <c r="J34" s="72">
        <v>136</v>
      </c>
      <c r="K34" s="72">
        <v>145</v>
      </c>
      <c r="L34" s="72">
        <v>19</v>
      </c>
      <c r="M34" s="72">
        <v>28</v>
      </c>
      <c r="N34" s="72">
        <v>37</v>
      </c>
      <c r="O34" s="72">
        <v>46</v>
      </c>
      <c r="P34"/>
      <c r="Q34"/>
      <c r="R34"/>
      <c r="S34"/>
      <c r="T34"/>
      <c r="U34"/>
      <c r="V34"/>
      <c r="W34"/>
      <c r="X34"/>
      <c r="Y34"/>
      <c r="Z34"/>
    </row>
    <row r="35" spans="7:26" ht="18.75" x14ac:dyDescent="0.25">
      <c r="G35" s="72">
        <v>550</v>
      </c>
      <c r="H35" s="72">
        <v>451</v>
      </c>
      <c r="I35" s="72">
        <v>460</v>
      </c>
      <c r="J35" s="72">
        <v>352</v>
      </c>
      <c r="K35" s="72">
        <v>361</v>
      </c>
      <c r="L35" s="72">
        <v>370</v>
      </c>
      <c r="M35" s="72">
        <v>253</v>
      </c>
      <c r="N35" s="72">
        <v>262</v>
      </c>
      <c r="O35" s="72">
        <v>271</v>
      </c>
      <c r="P35" s="72">
        <v>280</v>
      </c>
      <c r="Q35" s="72">
        <v>154</v>
      </c>
      <c r="R35" s="72">
        <v>163</v>
      </c>
      <c r="S35" s="72">
        <v>172</v>
      </c>
      <c r="T35" s="72">
        <v>181</v>
      </c>
      <c r="U35" s="72">
        <v>190</v>
      </c>
      <c r="V35" s="72">
        <v>55</v>
      </c>
      <c r="W35" s="72">
        <v>64</v>
      </c>
      <c r="X35" s="72">
        <v>73</v>
      </c>
      <c r="Y35" s="72">
        <v>82</v>
      </c>
      <c r="Z35" s="72">
        <v>91</v>
      </c>
    </row>
    <row r="36" spans="7:26" ht="18.75" x14ac:dyDescent="0.25">
      <c r="G36" s="72">
        <v>901</v>
      </c>
      <c r="H36" s="72">
        <v>802</v>
      </c>
      <c r="I36" s="72">
        <v>703</v>
      </c>
      <c r="J36" s="72">
        <v>604</v>
      </c>
      <c r="K36" s="72">
        <v>505</v>
      </c>
      <c r="L36" s="72">
        <v>406</v>
      </c>
      <c r="M36" s="72">
        <v>307</v>
      </c>
      <c r="N36" s="72">
        <v>208</v>
      </c>
      <c r="O36" s="72">
        <v>109</v>
      </c>
      <c r="P36"/>
      <c r="Q36"/>
      <c r="R36"/>
      <c r="S36"/>
      <c r="T36"/>
      <c r="U36"/>
      <c r="V36"/>
      <c r="W36"/>
      <c r="X36"/>
      <c r="Y36"/>
      <c r="Z36"/>
    </row>
  </sheetData>
  <mergeCells count="64">
    <mergeCell ref="G3:Z3"/>
    <mergeCell ref="B3:F3"/>
    <mergeCell ref="B4:F4"/>
    <mergeCell ref="B5:F5"/>
    <mergeCell ref="B6:F6"/>
    <mergeCell ref="B1:D1"/>
    <mergeCell ref="E1:F1"/>
    <mergeCell ref="B9:F9"/>
    <mergeCell ref="B10:F10"/>
    <mergeCell ref="B11:F11"/>
    <mergeCell ref="B7:F7"/>
    <mergeCell ref="B8:F8"/>
    <mergeCell ref="AB8:AH8"/>
    <mergeCell ref="AB9:AH9"/>
    <mergeCell ref="AB11:AH11"/>
    <mergeCell ref="AB4:AH4"/>
    <mergeCell ref="AB5:AH5"/>
    <mergeCell ref="AB12:AH12"/>
    <mergeCell ref="AB3:AH3"/>
    <mergeCell ref="B14:F14"/>
    <mergeCell ref="B15:F15"/>
    <mergeCell ref="B16:F17"/>
    <mergeCell ref="G16:G17"/>
    <mergeCell ref="H16:H17"/>
    <mergeCell ref="I16:I17"/>
    <mergeCell ref="J16:J17"/>
    <mergeCell ref="K16:K17"/>
    <mergeCell ref="M14:V15"/>
    <mergeCell ref="W14:W15"/>
    <mergeCell ref="M16:V17"/>
    <mergeCell ref="M13:W13"/>
    <mergeCell ref="AB6:AH6"/>
    <mergeCell ref="AB7:AH7"/>
    <mergeCell ref="B13:K13"/>
    <mergeCell ref="B19:K19"/>
    <mergeCell ref="B23:K23"/>
    <mergeCell ref="B20:F20"/>
    <mergeCell ref="B21:F21"/>
    <mergeCell ref="B26:F27"/>
    <mergeCell ref="G26:G27"/>
    <mergeCell ref="H26:H27"/>
    <mergeCell ref="B24:F25"/>
    <mergeCell ref="G24:G25"/>
    <mergeCell ref="H24:H25"/>
    <mergeCell ref="M24:V25"/>
    <mergeCell ref="M26:V27"/>
    <mergeCell ref="W26:W27"/>
    <mergeCell ref="I24:I25"/>
    <mergeCell ref="J24:J25"/>
    <mergeCell ref="K24:K25"/>
    <mergeCell ref="W24:W25"/>
    <mergeCell ref="I26:I27"/>
    <mergeCell ref="J26:J27"/>
    <mergeCell ref="K26:K27"/>
    <mergeCell ref="AA15:AJ15"/>
    <mergeCell ref="AA16:AJ18"/>
    <mergeCell ref="AA19:AJ21"/>
    <mergeCell ref="AA22:AJ23"/>
    <mergeCell ref="M23:W23"/>
    <mergeCell ref="M18:V19"/>
    <mergeCell ref="W16:W17"/>
    <mergeCell ref="W18:W19"/>
    <mergeCell ref="W20:W21"/>
    <mergeCell ref="M20:V21"/>
  </mergeCells>
  <conditionalFormatting sqref="G4:Z11">
    <cfRule type="cellIs" dxfId="139" priority="37" operator="equal">
      <formula>$E$1</formula>
    </cfRule>
  </conditionalFormatting>
  <conditionalFormatting sqref="H20:K20">
    <cfRule type="cellIs" dxfId="138" priority="32" operator="equal">
      <formula>$E$1</formula>
    </cfRule>
  </conditionalFormatting>
  <conditionalFormatting sqref="H21:J21">
    <cfRule type="cellIs" dxfId="137" priority="31" operator="equal">
      <formula>$E$1</formula>
    </cfRule>
  </conditionalFormatting>
  <conditionalFormatting sqref="H26:K26">
    <cfRule type="cellIs" dxfId="136" priority="26" operator="equal">
      <formula>$E$1</formula>
    </cfRule>
  </conditionalFormatting>
  <conditionalFormatting sqref="H24:K24">
    <cfRule type="cellIs" dxfId="135" priority="20" operator="equal">
      <formula>$E$1</formula>
    </cfRule>
  </conditionalFormatting>
  <conditionalFormatting sqref="G36:O36">
    <cfRule type="cellIs" dxfId="134" priority="8" operator="equal">
      <formula>$E$1</formula>
    </cfRule>
  </conditionalFormatting>
  <conditionalFormatting sqref="G29:T29">
    <cfRule type="cellIs" dxfId="133" priority="15" operator="equal">
      <formula>$E$1</formula>
    </cfRule>
  </conditionalFormatting>
  <conditionalFormatting sqref="G30:L30">
    <cfRule type="cellIs" dxfId="132" priority="14" operator="equal">
      <formula>$E$1</formula>
    </cfRule>
  </conditionalFormatting>
  <conditionalFormatting sqref="G31:M31">
    <cfRule type="cellIs" dxfId="131" priority="13" operator="equal">
      <formula>$E$1</formula>
    </cfRule>
  </conditionalFormatting>
  <conditionalFormatting sqref="G32:N32">
    <cfRule type="cellIs" dxfId="130" priority="12" operator="equal">
      <formula>$E$1</formula>
    </cfRule>
  </conditionalFormatting>
  <conditionalFormatting sqref="G33:O33">
    <cfRule type="cellIs" dxfId="129" priority="11" operator="equal">
      <formula>$E$1</formula>
    </cfRule>
  </conditionalFormatting>
  <conditionalFormatting sqref="G34:O34">
    <cfRule type="cellIs" dxfId="128" priority="10" operator="equal">
      <formula>$E$1</formula>
    </cfRule>
  </conditionalFormatting>
  <conditionalFormatting sqref="G35:Z35">
    <cfRule type="cellIs" dxfId="127" priority="9" operator="equal">
      <formula>$E$1</formula>
    </cfRule>
  </conditionalFormatting>
  <conditionalFormatting sqref="G29:Z36">
    <cfRule type="duplicateValues" dxfId="126" priority="7"/>
  </conditionalFormatting>
  <conditionalFormatting sqref="G14:K15 G16">
    <cfRule type="cellIs" dxfId="125" priority="6" operator="equal">
      <formula>$E$1</formula>
    </cfRule>
  </conditionalFormatting>
  <conditionalFormatting sqref="H16:K16">
    <cfRule type="cellIs" dxfId="124" priority="5" operator="equal">
      <formula>$E$1</formula>
    </cfRule>
  </conditionalFormatting>
  <conditionalFormatting sqref="G20:G21">
    <cfRule type="cellIs" dxfId="123" priority="4" operator="equal">
      <formula>$E$1</formula>
    </cfRule>
  </conditionalFormatting>
  <conditionalFormatting sqref="G24 G26">
    <cfRule type="cellIs" dxfId="122" priority="3" operator="equal">
      <formula>$E$1</formula>
    </cfRule>
  </conditionalFormatting>
  <conditionalFormatting sqref="W14 W16 W18 W20">
    <cfRule type="cellIs" dxfId="121" priority="2" operator="equal">
      <formula>$E$1</formula>
    </cfRule>
  </conditionalFormatting>
  <conditionalFormatting sqref="W24 W26">
    <cfRule type="cellIs" dxfId="120" priority="1" operator="equal">
      <formula>$E$1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R40"/>
  <sheetViews>
    <sheetView zoomScale="70" zoomScaleNormal="70" workbookViewId="0">
      <selection activeCell="AR32" sqref="AR32:AR34"/>
    </sheetView>
  </sheetViews>
  <sheetFormatPr defaultRowHeight="15" x14ac:dyDescent="0.25"/>
  <cols>
    <col min="5" max="5" width="13.140625" customWidth="1"/>
    <col min="10" max="10" width="10.42578125" customWidth="1"/>
    <col min="11" max="11" width="4.42578125" customWidth="1"/>
    <col min="12" max="14" width="9.140625" customWidth="1"/>
    <col min="15" max="15" width="5.5703125" customWidth="1"/>
    <col min="16" max="16" width="9.140625" customWidth="1"/>
    <col min="17" max="17" width="10.7109375" customWidth="1"/>
    <col min="18" max="18" width="7.85546875" customWidth="1"/>
    <col min="19" max="19" width="5.28515625" customWidth="1"/>
    <col min="20" max="20" width="13.85546875" customWidth="1"/>
    <col min="21" max="21" width="9.140625" customWidth="1"/>
    <col min="22" max="22" width="10.7109375" customWidth="1"/>
    <col min="23" max="23" width="5" customWidth="1"/>
    <col min="24" max="24" width="14.5703125" customWidth="1"/>
    <col min="25" max="25" width="16.140625" customWidth="1"/>
    <col min="26" max="26" width="2.85546875" customWidth="1"/>
    <col min="27" max="27" width="6.85546875" customWidth="1"/>
  </cols>
  <sheetData>
    <row r="1" spans="1:44" ht="15.75" customHeight="1" x14ac:dyDescent="0.25">
      <c r="A1" s="196" t="s">
        <v>122</v>
      </c>
      <c r="B1" s="196"/>
      <c r="C1" s="196"/>
      <c r="D1" s="196"/>
      <c r="E1" s="196"/>
      <c r="F1" s="196"/>
      <c r="G1" s="196"/>
      <c r="H1" s="196"/>
      <c r="I1" s="196"/>
      <c r="J1" s="196"/>
      <c r="L1" s="308" t="s">
        <v>749</v>
      </c>
      <c r="M1" s="298"/>
      <c r="N1" s="298"/>
      <c r="O1" s="298"/>
      <c r="P1" s="310" t="s">
        <v>122</v>
      </c>
      <c r="Q1" s="310"/>
      <c r="R1" s="310"/>
      <c r="S1" s="310"/>
      <c r="T1" s="298" t="s">
        <v>750</v>
      </c>
      <c r="U1" s="298"/>
      <c r="V1" s="298"/>
      <c r="W1" s="298"/>
      <c r="X1" s="298" t="s">
        <v>751</v>
      </c>
      <c r="Y1" s="298"/>
      <c r="Z1" s="298"/>
      <c r="AA1" s="300"/>
      <c r="AC1" s="308" t="s">
        <v>749</v>
      </c>
      <c r="AD1" s="298"/>
      <c r="AE1" s="298"/>
      <c r="AF1" s="298"/>
      <c r="AG1" s="310" t="s">
        <v>122</v>
      </c>
      <c r="AH1" s="310"/>
      <c r="AI1" s="310"/>
      <c r="AJ1" s="310"/>
      <c r="AK1" s="298" t="s">
        <v>750</v>
      </c>
      <c r="AL1" s="298"/>
      <c r="AM1" s="298"/>
      <c r="AN1" s="298"/>
      <c r="AO1" s="298" t="s">
        <v>751</v>
      </c>
      <c r="AP1" s="298"/>
      <c r="AQ1" s="298"/>
      <c r="AR1" s="300"/>
    </row>
    <row r="2" spans="1:44" ht="16.5" thickBot="1" x14ac:dyDescent="0.3">
      <c r="A2" s="335" t="s">
        <v>112</v>
      </c>
      <c r="B2" s="335"/>
      <c r="C2" s="335"/>
      <c r="D2" s="335"/>
      <c r="E2" s="335"/>
      <c r="F2" s="38">
        <f>ОПС!Z2</f>
        <v>0</v>
      </c>
      <c r="G2" s="335" t="str">
        <f>Итог!G7</f>
        <v>Профессиональная склонность не выражена</v>
      </c>
      <c r="H2" s="335"/>
      <c r="I2" s="335"/>
      <c r="J2" s="335"/>
      <c r="L2" s="309"/>
      <c r="M2" s="299"/>
      <c r="N2" s="299"/>
      <c r="O2" s="299"/>
      <c r="P2" s="311"/>
      <c r="Q2" s="311"/>
      <c r="R2" s="311"/>
      <c r="S2" s="311"/>
      <c r="T2" s="299"/>
      <c r="U2" s="299"/>
      <c r="V2" s="299"/>
      <c r="W2" s="299"/>
      <c r="X2" s="299"/>
      <c r="Y2" s="299"/>
      <c r="Z2" s="299"/>
      <c r="AA2" s="301"/>
      <c r="AC2" s="309"/>
      <c r="AD2" s="299"/>
      <c r="AE2" s="299"/>
      <c r="AF2" s="299"/>
      <c r="AG2" s="311"/>
      <c r="AH2" s="311"/>
      <c r="AI2" s="311"/>
      <c r="AJ2" s="311"/>
      <c r="AK2" s="299"/>
      <c r="AL2" s="299"/>
      <c r="AM2" s="299"/>
      <c r="AN2" s="299"/>
      <c r="AO2" s="299"/>
      <c r="AP2" s="299"/>
      <c r="AQ2" s="299"/>
      <c r="AR2" s="301"/>
    </row>
    <row r="3" spans="1:44" ht="15.75" customHeight="1" x14ac:dyDescent="0.25">
      <c r="A3" s="335" t="s">
        <v>308</v>
      </c>
      <c r="B3" s="335"/>
      <c r="C3" s="335"/>
      <c r="D3" s="335"/>
      <c r="E3" s="335"/>
      <c r="F3" s="38">
        <f>ОПС!Z3</f>
        <v>0</v>
      </c>
      <c r="G3" s="335" t="str">
        <f>Итог!G8</f>
        <v>Профессиональная склонность не выражена</v>
      </c>
      <c r="H3" s="335"/>
      <c r="I3" s="335"/>
      <c r="J3" s="335"/>
      <c r="L3" s="270" t="s">
        <v>752</v>
      </c>
      <c r="M3" s="271"/>
      <c r="N3" s="272"/>
      <c r="O3" s="93">
        <f>S3</f>
        <v>1</v>
      </c>
      <c r="P3" s="291" t="s">
        <v>762</v>
      </c>
      <c r="Q3" s="292"/>
      <c r="R3" s="292"/>
      <c r="S3" s="292">
        <f>IF(MAX(F2:F7)=F3,1,0)</f>
        <v>1</v>
      </c>
      <c r="T3" s="225" t="s">
        <v>352</v>
      </c>
      <c r="U3" s="225"/>
      <c r="V3" s="225"/>
      <c r="W3" s="89">
        <f>IF(MAX(I11:I18)=I13,1,0)</f>
        <v>1</v>
      </c>
      <c r="X3" s="302" t="s">
        <v>767</v>
      </c>
      <c r="Y3" s="302"/>
      <c r="Z3" s="302"/>
      <c r="AA3" s="90">
        <f>IF(MAX(D11:D18)=D18,1,0)</f>
        <v>1</v>
      </c>
      <c r="AC3" s="270" t="s">
        <v>752</v>
      </c>
      <c r="AD3" s="271"/>
      <c r="AE3" s="272"/>
      <c r="AF3" s="93">
        <f>AJ3</f>
        <v>1</v>
      </c>
      <c r="AG3" s="291" t="s">
        <v>762</v>
      </c>
      <c r="AH3" s="292"/>
      <c r="AI3" s="292"/>
      <c r="AJ3" s="292">
        <f>IF(MAX(F2:F7)=F3,1,0)</f>
        <v>1</v>
      </c>
      <c r="AK3" s="225" t="s">
        <v>352</v>
      </c>
      <c r="AL3" s="225"/>
      <c r="AM3" s="225"/>
      <c r="AN3" s="89">
        <f>IF(MAX(I11:I18)=I13,1,0)</f>
        <v>1</v>
      </c>
      <c r="AO3" s="302" t="s">
        <v>767</v>
      </c>
      <c r="AP3" s="302"/>
      <c r="AQ3" s="302"/>
      <c r="AR3" s="90">
        <f>IF(OR(MAX(D11:D18)=D18,MAX(D11:D18)-1=D18),1,0)</f>
        <v>1</v>
      </c>
    </row>
    <row r="4" spans="1:44" ht="15.75" customHeight="1" x14ac:dyDescent="0.25">
      <c r="A4" s="335" t="s">
        <v>117</v>
      </c>
      <c r="B4" s="335"/>
      <c r="C4" s="335"/>
      <c r="D4" s="335"/>
      <c r="E4" s="335"/>
      <c r="F4" s="38">
        <f>ОПС!Z4</f>
        <v>0</v>
      </c>
      <c r="G4" s="335" t="str">
        <f>Итог!G9</f>
        <v>Профессиональная склонность не выражена</v>
      </c>
      <c r="H4" s="335"/>
      <c r="I4" s="335"/>
      <c r="J4" s="335"/>
      <c r="L4" s="273"/>
      <c r="M4" s="256"/>
      <c r="N4" s="274"/>
      <c r="O4" s="94">
        <f>IF(OR(W3=1,W4=1),1,0)</f>
        <v>1</v>
      </c>
      <c r="P4" s="293"/>
      <c r="Q4" s="294"/>
      <c r="R4" s="294"/>
      <c r="S4" s="294"/>
      <c r="T4" s="226" t="s">
        <v>351</v>
      </c>
      <c r="U4" s="226"/>
      <c r="V4" s="226"/>
      <c r="W4" s="88">
        <f>IF(MAX(I11:I18)=I11,1,0)</f>
        <v>1</v>
      </c>
      <c r="X4" s="303" t="s">
        <v>768</v>
      </c>
      <c r="Y4" s="303"/>
      <c r="Z4" s="303"/>
      <c r="AA4" s="91">
        <f>IF(MAX(D11:D18)=D14,1,0)</f>
        <v>1</v>
      </c>
      <c r="AC4" s="273"/>
      <c r="AD4" s="256"/>
      <c r="AE4" s="274"/>
      <c r="AF4" s="94">
        <f>IF(OR(AN3=1,AN4=1),1,0)</f>
        <v>1</v>
      </c>
      <c r="AG4" s="293"/>
      <c r="AH4" s="294"/>
      <c r="AI4" s="294"/>
      <c r="AJ4" s="294"/>
      <c r="AK4" s="226" t="s">
        <v>351</v>
      </c>
      <c r="AL4" s="226"/>
      <c r="AM4" s="226"/>
      <c r="AN4" s="88">
        <f>IF(MAX(I11:I18)=I11,1,0)</f>
        <v>1</v>
      </c>
      <c r="AO4" s="303" t="s">
        <v>768</v>
      </c>
      <c r="AP4" s="303"/>
      <c r="AQ4" s="303"/>
      <c r="AR4" s="91">
        <f>IF(OR(MAX(D11:D18)=D14,MAX(D11:D18)-1=D14),1,0)</f>
        <v>1</v>
      </c>
    </row>
    <row r="5" spans="1:44" ht="16.5" customHeight="1" thickBot="1" x14ac:dyDescent="0.3">
      <c r="A5" s="335" t="s">
        <v>118</v>
      </c>
      <c r="B5" s="335"/>
      <c r="C5" s="335"/>
      <c r="D5" s="335"/>
      <c r="E5" s="335"/>
      <c r="F5" s="38">
        <f>ОПС!Z5</f>
        <v>0</v>
      </c>
      <c r="G5" s="335" t="str">
        <f>Итог!G10</f>
        <v>Профессиональная склонность не выражена</v>
      </c>
      <c r="H5" s="335"/>
      <c r="I5" s="335"/>
      <c r="J5" s="335"/>
      <c r="L5" s="275"/>
      <c r="M5" s="258"/>
      <c r="N5" s="276"/>
      <c r="O5" s="95">
        <f>IF(OR(AA3=1,AA4=1,AA5=1),1,0)</f>
        <v>1</v>
      </c>
      <c r="P5" s="295"/>
      <c r="Q5" s="296"/>
      <c r="R5" s="296"/>
      <c r="S5" s="296"/>
      <c r="T5" s="258"/>
      <c r="U5" s="258"/>
      <c r="V5" s="258"/>
      <c r="W5" s="258"/>
      <c r="X5" s="304" t="s">
        <v>769</v>
      </c>
      <c r="Y5" s="304"/>
      <c r="Z5" s="304"/>
      <c r="AA5" s="92">
        <f>IF(MAX(D11:D18)=D11,1,0)</f>
        <v>1</v>
      </c>
      <c r="AC5" s="275"/>
      <c r="AD5" s="258"/>
      <c r="AE5" s="276"/>
      <c r="AF5" s="95">
        <f>IF(OR(AR3=1,AR4=1,AR5=1),1,0)</f>
        <v>1</v>
      </c>
      <c r="AG5" s="295"/>
      <c r="AH5" s="296"/>
      <c r="AI5" s="296"/>
      <c r="AJ5" s="296"/>
      <c r="AK5" s="258"/>
      <c r="AL5" s="258"/>
      <c r="AM5" s="258"/>
      <c r="AN5" s="258"/>
      <c r="AO5" s="304" t="s">
        <v>769</v>
      </c>
      <c r="AP5" s="304"/>
      <c r="AQ5" s="304"/>
      <c r="AR5" s="92">
        <f>IF(OR(MAX(D11:D18)=D11,MAX(D11:D18)-1=D11),1,0)</f>
        <v>1</v>
      </c>
    </row>
    <row r="6" spans="1:44" ht="15.75" customHeight="1" x14ac:dyDescent="0.25">
      <c r="A6" s="335" t="s">
        <v>119</v>
      </c>
      <c r="B6" s="335"/>
      <c r="C6" s="335"/>
      <c r="D6" s="335"/>
      <c r="E6" s="335"/>
      <c r="F6" s="38">
        <f>ОПС!Z6</f>
        <v>0</v>
      </c>
      <c r="G6" s="335" t="str">
        <f>Итог!G11</f>
        <v>Профессиональная склонность не выражена</v>
      </c>
      <c r="H6" s="335"/>
      <c r="I6" s="335"/>
      <c r="J6" s="335"/>
      <c r="L6" s="231" t="s">
        <v>774</v>
      </c>
      <c r="M6" s="232"/>
      <c r="N6" s="233"/>
      <c r="O6" s="93">
        <f>S6</f>
        <v>1</v>
      </c>
      <c r="P6" s="312" t="s">
        <v>762</v>
      </c>
      <c r="Q6" s="313"/>
      <c r="R6" s="313"/>
      <c r="S6" s="313">
        <f>IF(MAX(F2:F7)=F3,1,0)</f>
        <v>1</v>
      </c>
      <c r="T6" s="284" t="s">
        <v>352</v>
      </c>
      <c r="U6" s="284"/>
      <c r="V6" s="284"/>
      <c r="W6" s="89">
        <f>IF(MAX(I11:I18)=I13,1,0)</f>
        <v>1</v>
      </c>
      <c r="X6" s="285" t="s">
        <v>767</v>
      </c>
      <c r="Y6" s="285"/>
      <c r="Z6" s="285"/>
      <c r="AA6" s="90">
        <f>IF(MAX(D11:D18)=D18,1,0)</f>
        <v>1</v>
      </c>
      <c r="AC6" s="231" t="s">
        <v>774</v>
      </c>
      <c r="AD6" s="232"/>
      <c r="AE6" s="233"/>
      <c r="AF6" s="93">
        <f>AJ6</f>
        <v>1</v>
      </c>
      <c r="AG6" s="312" t="s">
        <v>762</v>
      </c>
      <c r="AH6" s="313"/>
      <c r="AI6" s="313"/>
      <c r="AJ6" s="313">
        <f>IF(MAX(F2:F7)=F3,1,0)</f>
        <v>1</v>
      </c>
      <c r="AK6" s="284" t="s">
        <v>352</v>
      </c>
      <c r="AL6" s="284"/>
      <c r="AM6" s="284"/>
      <c r="AN6" s="89">
        <f>IF(MAX(I11:I18)=I13,1,0)</f>
        <v>1</v>
      </c>
      <c r="AO6" s="285" t="s">
        <v>767</v>
      </c>
      <c r="AP6" s="285"/>
      <c r="AQ6" s="285"/>
      <c r="AR6" s="90">
        <f>IF(OR(MAX(D11:D18)=D18,MAX(D11:D18)-1=D18),1,0)</f>
        <v>1</v>
      </c>
    </row>
    <row r="7" spans="1:44" ht="15.75" customHeight="1" x14ac:dyDescent="0.25">
      <c r="A7" s="335" t="s">
        <v>120</v>
      </c>
      <c r="B7" s="335"/>
      <c r="C7" s="335"/>
      <c r="D7" s="335"/>
      <c r="E7" s="335"/>
      <c r="F7" s="38">
        <f>ОПС!Z7</f>
        <v>0</v>
      </c>
      <c r="G7" s="335" t="str">
        <f>Итог!G12</f>
        <v>Профессиональная склонность не выражена</v>
      </c>
      <c r="H7" s="335"/>
      <c r="I7" s="335"/>
      <c r="J7" s="335"/>
      <c r="L7" s="234"/>
      <c r="M7" s="235"/>
      <c r="N7" s="236"/>
      <c r="O7" s="94">
        <f>IF(OR(W6=1,W7=1),1,0)</f>
        <v>1</v>
      </c>
      <c r="P7" s="314"/>
      <c r="Q7" s="315"/>
      <c r="R7" s="315"/>
      <c r="S7" s="315"/>
      <c r="T7" s="286" t="s">
        <v>351</v>
      </c>
      <c r="U7" s="286"/>
      <c r="V7" s="286"/>
      <c r="W7" s="88">
        <f>IF(MAX(I11:I18)=I11,1,0)</f>
        <v>1</v>
      </c>
      <c r="X7" s="287" t="s">
        <v>480</v>
      </c>
      <c r="Y7" s="287"/>
      <c r="Z7" s="287"/>
      <c r="AA7" s="91">
        <f>IF(MAX(D11:D18)=D17,1,0)</f>
        <v>1</v>
      </c>
      <c r="AC7" s="234"/>
      <c r="AD7" s="235"/>
      <c r="AE7" s="236"/>
      <c r="AF7" s="94">
        <f>IF(OR(AN6=1,AN7=1),1,0)</f>
        <v>1</v>
      </c>
      <c r="AG7" s="314"/>
      <c r="AH7" s="315"/>
      <c r="AI7" s="315"/>
      <c r="AJ7" s="315"/>
      <c r="AK7" s="286" t="s">
        <v>351</v>
      </c>
      <c r="AL7" s="286"/>
      <c r="AM7" s="286"/>
      <c r="AN7" s="88">
        <f>IF(MAX(I11:I18)=I11,1,0)</f>
        <v>1</v>
      </c>
      <c r="AO7" s="287" t="s">
        <v>480</v>
      </c>
      <c r="AP7" s="287"/>
      <c r="AQ7" s="287"/>
      <c r="AR7" s="91">
        <f>IF(OR(MAX(D11:D18)=D17,MAX(D11:D18)-1=D17),1,0)</f>
        <v>1</v>
      </c>
    </row>
    <row r="8" spans="1:44" ht="15.75" customHeight="1" x14ac:dyDescent="0.25">
      <c r="L8" s="234"/>
      <c r="M8" s="235"/>
      <c r="N8" s="236"/>
      <c r="O8" s="281">
        <f>IF(OR(AA6=1,AA7=1,AA8=1,AA9=1),1,0)</f>
        <v>1</v>
      </c>
      <c r="P8" s="314"/>
      <c r="Q8" s="315"/>
      <c r="R8" s="315"/>
      <c r="S8" s="315"/>
      <c r="T8" s="286"/>
      <c r="U8" s="286"/>
      <c r="V8" s="286"/>
      <c r="W8" s="286"/>
      <c r="X8" s="287" t="s">
        <v>705</v>
      </c>
      <c r="Y8" s="287"/>
      <c r="Z8" s="287"/>
      <c r="AA8" s="91">
        <f>IF(MAX(D11:D18)=D11,1,0)</f>
        <v>1</v>
      </c>
      <c r="AC8" s="234"/>
      <c r="AD8" s="235"/>
      <c r="AE8" s="236"/>
      <c r="AF8" s="281">
        <f>IF(OR(AR6=1,AR7=1,AR8=1,AR9=1),1,0)</f>
        <v>1</v>
      </c>
      <c r="AG8" s="314"/>
      <c r="AH8" s="315"/>
      <c r="AI8" s="315"/>
      <c r="AJ8" s="315"/>
      <c r="AK8" s="286"/>
      <c r="AL8" s="286"/>
      <c r="AM8" s="286"/>
      <c r="AN8" s="286"/>
      <c r="AO8" s="287" t="s">
        <v>705</v>
      </c>
      <c r="AP8" s="287"/>
      <c r="AQ8" s="287"/>
      <c r="AR8" s="91">
        <f>IF(OR(MAX(D11:D18)=D11,MAX(D11:D18)-1=D11),1,0)</f>
        <v>1</v>
      </c>
    </row>
    <row r="9" spans="1:44" ht="16.5" customHeight="1" thickBot="1" x14ac:dyDescent="0.3">
      <c r="A9" s="324" t="s">
        <v>709</v>
      </c>
      <c r="B9" s="325"/>
      <c r="C9" s="325"/>
      <c r="D9" s="326"/>
      <c r="F9" s="324" t="s">
        <v>357</v>
      </c>
      <c r="G9" s="325"/>
      <c r="H9" s="325"/>
      <c r="I9" s="325"/>
      <c r="J9" s="326"/>
      <c r="L9" s="269"/>
      <c r="M9" s="255"/>
      <c r="N9" s="252"/>
      <c r="O9" s="283"/>
      <c r="P9" s="316"/>
      <c r="Q9" s="317"/>
      <c r="R9" s="317"/>
      <c r="S9" s="317"/>
      <c r="T9" s="289"/>
      <c r="U9" s="289"/>
      <c r="V9" s="289"/>
      <c r="W9" s="289"/>
      <c r="X9" s="321" t="s">
        <v>768</v>
      </c>
      <c r="Y9" s="321"/>
      <c r="Z9" s="321"/>
      <c r="AA9" s="92">
        <f>IF(MAX(D11:D18)=D14,1,0)</f>
        <v>1</v>
      </c>
      <c r="AC9" s="269"/>
      <c r="AD9" s="255"/>
      <c r="AE9" s="252"/>
      <c r="AF9" s="283"/>
      <c r="AG9" s="316"/>
      <c r="AH9" s="317"/>
      <c r="AI9" s="317"/>
      <c r="AJ9" s="317"/>
      <c r="AK9" s="289"/>
      <c r="AL9" s="289"/>
      <c r="AM9" s="289"/>
      <c r="AN9" s="289"/>
      <c r="AO9" s="290" t="s">
        <v>768</v>
      </c>
      <c r="AP9" s="290"/>
      <c r="AQ9" s="290"/>
      <c r="AR9" s="92">
        <f>IF(MAX(D11:D18)=D14,1,0)</f>
        <v>1</v>
      </c>
    </row>
    <row r="10" spans="1:44" ht="15.75" customHeight="1" x14ac:dyDescent="0.25">
      <c r="A10" s="327" t="s">
        <v>125</v>
      </c>
      <c r="B10" s="328"/>
      <c r="C10" s="329"/>
      <c r="D10" s="65" t="s">
        <v>126</v>
      </c>
      <c r="F10" s="327" t="s">
        <v>125</v>
      </c>
      <c r="G10" s="328"/>
      <c r="H10" s="329"/>
      <c r="I10" s="65" t="s">
        <v>126</v>
      </c>
      <c r="J10" s="65" t="s">
        <v>127</v>
      </c>
      <c r="L10" s="270" t="s">
        <v>753</v>
      </c>
      <c r="M10" s="271"/>
      <c r="N10" s="272"/>
      <c r="O10" s="93">
        <f>S10</f>
        <v>1</v>
      </c>
      <c r="P10" s="291" t="s">
        <v>762</v>
      </c>
      <c r="Q10" s="292"/>
      <c r="R10" s="292"/>
      <c r="S10" s="292">
        <f>IF(MAX(F2:F7)=F3,1,0)</f>
        <v>1</v>
      </c>
      <c r="T10" s="271" t="s">
        <v>352</v>
      </c>
      <c r="U10" s="271"/>
      <c r="V10" s="271"/>
      <c r="W10" s="89">
        <f>IF(MAX(I11:I18)=I13,1,0)</f>
        <v>1</v>
      </c>
      <c r="X10" s="271" t="s">
        <v>480</v>
      </c>
      <c r="Y10" s="271"/>
      <c r="Z10" s="271"/>
      <c r="AA10" s="90">
        <f>IF(MAX(D11:D18)=D17,1,0)</f>
        <v>1</v>
      </c>
      <c r="AC10" s="270" t="s">
        <v>753</v>
      </c>
      <c r="AD10" s="271"/>
      <c r="AE10" s="272"/>
      <c r="AF10" s="93">
        <f>AJ10</f>
        <v>1</v>
      </c>
      <c r="AG10" s="291" t="s">
        <v>762</v>
      </c>
      <c r="AH10" s="292"/>
      <c r="AI10" s="292"/>
      <c r="AJ10" s="292">
        <f>IF(MAX(F2:F7)=F3,1,0)</f>
        <v>1</v>
      </c>
      <c r="AK10" s="271" t="s">
        <v>352</v>
      </c>
      <c r="AL10" s="271"/>
      <c r="AM10" s="271"/>
      <c r="AN10" s="89">
        <f>IF(MAX(I11:I18)=I13,1,0)</f>
        <v>1</v>
      </c>
      <c r="AO10" s="271" t="s">
        <v>480</v>
      </c>
      <c r="AP10" s="271"/>
      <c r="AQ10" s="271"/>
      <c r="AR10" s="90">
        <f>IF(MAX(D11:D18)=D17,1,0)</f>
        <v>1</v>
      </c>
    </row>
    <row r="11" spans="1:44" ht="15.75" customHeight="1" x14ac:dyDescent="0.25">
      <c r="A11" s="332" t="s">
        <v>705</v>
      </c>
      <c r="B11" s="333"/>
      <c r="C11" s="334"/>
      <c r="D11" s="86">
        <f>ОЭ!C27</f>
        <v>0</v>
      </c>
      <c r="F11" s="330" t="s">
        <v>351</v>
      </c>
      <c r="G11" s="330"/>
      <c r="H11" s="330"/>
      <c r="I11" s="322">
        <f>ОТМ!J11</f>
        <v>0</v>
      </c>
      <c r="J11" s="323" t="str">
        <f>Итог!J30</f>
        <v>низкий</v>
      </c>
      <c r="L11" s="273"/>
      <c r="M11" s="256"/>
      <c r="N11" s="274"/>
      <c r="O11" s="94">
        <f>IF(OR(W10=1,W11=1),1,0)</f>
        <v>1</v>
      </c>
      <c r="P11" s="293"/>
      <c r="Q11" s="294"/>
      <c r="R11" s="294"/>
      <c r="S11" s="294"/>
      <c r="T11" s="256" t="s">
        <v>351</v>
      </c>
      <c r="U11" s="256"/>
      <c r="V11" s="256"/>
      <c r="W11" s="88">
        <f>IF(MAX(I11:I18)=I11,1,0)</f>
        <v>1</v>
      </c>
      <c r="X11" s="256" t="s">
        <v>769</v>
      </c>
      <c r="Y11" s="256"/>
      <c r="Z11" s="256"/>
      <c r="AA11" s="91">
        <f>IF(MAX(D11:D18)=D11,1,0)</f>
        <v>1</v>
      </c>
      <c r="AC11" s="273"/>
      <c r="AD11" s="256"/>
      <c r="AE11" s="274"/>
      <c r="AF11" s="94">
        <f>IF(OR(AN10=1,AN11=1),1,0)</f>
        <v>1</v>
      </c>
      <c r="AG11" s="293"/>
      <c r="AH11" s="294"/>
      <c r="AI11" s="294"/>
      <c r="AJ11" s="294"/>
      <c r="AK11" s="256" t="s">
        <v>351</v>
      </c>
      <c r="AL11" s="256"/>
      <c r="AM11" s="256"/>
      <c r="AN11" s="88">
        <f>IF(MAX(I11:I18)=I11,1,0)</f>
        <v>1</v>
      </c>
      <c r="AO11" s="256" t="s">
        <v>769</v>
      </c>
      <c r="AP11" s="256"/>
      <c r="AQ11" s="256"/>
      <c r="AR11" s="91">
        <f>IF(MAX(D11:D18)=D11,1,0)</f>
        <v>1</v>
      </c>
    </row>
    <row r="12" spans="1:44" ht="16.5" customHeight="1" thickBot="1" x14ac:dyDescent="0.3">
      <c r="A12" s="332" t="s">
        <v>706</v>
      </c>
      <c r="B12" s="333"/>
      <c r="C12" s="334"/>
      <c r="D12" s="86">
        <f>ОЭ!E27</f>
        <v>0</v>
      </c>
      <c r="F12" s="330"/>
      <c r="G12" s="330"/>
      <c r="H12" s="330"/>
      <c r="I12" s="322"/>
      <c r="J12" s="323"/>
      <c r="L12" s="275"/>
      <c r="M12" s="258"/>
      <c r="N12" s="276"/>
      <c r="O12" s="95">
        <f>IF(OR(AA10=1,AA11=1,AA12=1),1,0)</f>
        <v>1</v>
      </c>
      <c r="P12" s="295"/>
      <c r="Q12" s="296"/>
      <c r="R12" s="296"/>
      <c r="S12" s="296"/>
      <c r="T12" s="258"/>
      <c r="U12" s="258"/>
      <c r="V12" s="258"/>
      <c r="W12" s="258"/>
      <c r="X12" s="258" t="s">
        <v>768</v>
      </c>
      <c r="Y12" s="258"/>
      <c r="Z12" s="258"/>
      <c r="AA12" s="92">
        <f>IF(MAX(D11:D18)=D14,1,0)</f>
        <v>1</v>
      </c>
      <c r="AC12" s="275"/>
      <c r="AD12" s="258"/>
      <c r="AE12" s="276"/>
      <c r="AF12" s="95">
        <f>IF(OR(AR10=1,AR11=1,AR12=1),1,0)</f>
        <v>1</v>
      </c>
      <c r="AG12" s="295"/>
      <c r="AH12" s="296"/>
      <c r="AI12" s="296"/>
      <c r="AJ12" s="296"/>
      <c r="AK12" s="258"/>
      <c r="AL12" s="258"/>
      <c r="AM12" s="258"/>
      <c r="AN12" s="258"/>
      <c r="AO12" s="258" t="s">
        <v>768</v>
      </c>
      <c r="AP12" s="258"/>
      <c r="AQ12" s="258"/>
      <c r="AR12" s="92">
        <f>IF(OR(MAX(D11:D18)=D14,MAX(D11:D18)-1=D14),1,0)</f>
        <v>1</v>
      </c>
    </row>
    <row r="13" spans="1:44" ht="15.75" customHeight="1" x14ac:dyDescent="0.25">
      <c r="A13" s="332" t="s">
        <v>707</v>
      </c>
      <c r="B13" s="333"/>
      <c r="C13" s="334"/>
      <c r="D13" s="86">
        <f>ОЭ!G27</f>
        <v>0</v>
      </c>
      <c r="F13" s="331" t="s">
        <v>352</v>
      </c>
      <c r="G13" s="331"/>
      <c r="H13" s="331"/>
      <c r="I13" s="322">
        <f>ОТМ!J13</f>
        <v>0</v>
      </c>
      <c r="J13" s="323" t="str">
        <f>Итог!J32</f>
        <v>низкий</v>
      </c>
      <c r="L13" s="231" t="s">
        <v>754</v>
      </c>
      <c r="M13" s="232"/>
      <c r="N13" s="233"/>
      <c r="O13" s="93">
        <f>S13</f>
        <v>1</v>
      </c>
      <c r="P13" s="240" t="s">
        <v>763</v>
      </c>
      <c r="Q13" s="232"/>
      <c r="R13" s="232"/>
      <c r="S13" s="232">
        <f>IF(MAX(F2:F7)=F7,1,0)</f>
        <v>1</v>
      </c>
      <c r="T13" s="232" t="s">
        <v>352</v>
      </c>
      <c r="U13" s="232"/>
      <c r="V13" s="232"/>
      <c r="W13" s="89">
        <f>IF(MAX(I11:I18)=I13,1,0)</f>
        <v>1</v>
      </c>
      <c r="X13" s="288" t="s">
        <v>478</v>
      </c>
      <c r="Y13" s="288"/>
      <c r="Z13" s="288"/>
      <c r="AA13" s="90">
        <f>IF(MAX(D11:D18)=D15,1,0)</f>
        <v>1</v>
      </c>
      <c r="AC13" s="231" t="s">
        <v>754</v>
      </c>
      <c r="AD13" s="232"/>
      <c r="AE13" s="233"/>
      <c r="AF13" s="93">
        <f>AJ13</f>
        <v>1</v>
      </c>
      <c r="AG13" s="240" t="s">
        <v>763</v>
      </c>
      <c r="AH13" s="232"/>
      <c r="AI13" s="232"/>
      <c r="AJ13" s="232">
        <f>IF(MAX(F2:F7)=F7,1,0)</f>
        <v>1</v>
      </c>
      <c r="AK13" s="232" t="s">
        <v>352</v>
      </c>
      <c r="AL13" s="232"/>
      <c r="AM13" s="232"/>
      <c r="AN13" s="89">
        <f>IF(MAX(I11:I18)=I13,1,0)</f>
        <v>1</v>
      </c>
      <c r="AO13" s="288" t="s">
        <v>478</v>
      </c>
      <c r="AP13" s="288"/>
      <c r="AQ13" s="288"/>
      <c r="AR13" s="90">
        <f>IF(OR(MAX(D11:D18)=D15,MAX(D11:D18)-1=D15),1,0)</f>
        <v>1</v>
      </c>
    </row>
    <row r="14" spans="1:44" ht="15.75" customHeight="1" x14ac:dyDescent="0.25">
      <c r="A14" s="332" t="s">
        <v>708</v>
      </c>
      <c r="B14" s="333"/>
      <c r="C14" s="334"/>
      <c r="D14" s="86">
        <f>ОЭ!I27</f>
        <v>0</v>
      </c>
      <c r="F14" s="331"/>
      <c r="G14" s="331"/>
      <c r="H14" s="331"/>
      <c r="I14" s="322"/>
      <c r="J14" s="323"/>
      <c r="L14" s="234"/>
      <c r="M14" s="235"/>
      <c r="N14" s="236"/>
      <c r="O14" s="94">
        <f>IF(OR(W13=1,W14=1),1,0)</f>
        <v>1</v>
      </c>
      <c r="P14" s="241"/>
      <c r="Q14" s="235"/>
      <c r="R14" s="235"/>
      <c r="S14" s="235"/>
      <c r="T14" s="235" t="s">
        <v>353</v>
      </c>
      <c r="U14" s="235"/>
      <c r="V14" s="235"/>
      <c r="W14" s="88">
        <f>IF(MAX(I11:I18)=I15,1,0)</f>
        <v>1</v>
      </c>
      <c r="X14" s="297" t="s">
        <v>705</v>
      </c>
      <c r="Y14" s="297"/>
      <c r="Z14" s="297"/>
      <c r="AA14" s="91">
        <f>IF(MAX(D11:D18)=D11,1,0)</f>
        <v>1</v>
      </c>
      <c r="AC14" s="234"/>
      <c r="AD14" s="235"/>
      <c r="AE14" s="236"/>
      <c r="AF14" s="94">
        <f>IF(OR(AN13=1,AN14=1),1,0)</f>
        <v>1</v>
      </c>
      <c r="AG14" s="241"/>
      <c r="AH14" s="235"/>
      <c r="AI14" s="235"/>
      <c r="AJ14" s="235"/>
      <c r="AK14" s="235" t="s">
        <v>353</v>
      </c>
      <c r="AL14" s="235"/>
      <c r="AM14" s="235"/>
      <c r="AN14" s="88">
        <f>IF(MAX(I11:I18)=I15,1,0)</f>
        <v>1</v>
      </c>
      <c r="AO14" s="297" t="s">
        <v>705</v>
      </c>
      <c r="AP14" s="297"/>
      <c r="AQ14" s="297"/>
      <c r="AR14" s="91">
        <f>IF(OR(MAX(D11:D18)=D11,MAX(D11:D18)-1=D11),1,0)</f>
        <v>1</v>
      </c>
    </row>
    <row r="15" spans="1:44" ht="18.75" customHeight="1" x14ac:dyDescent="0.25">
      <c r="A15" s="332" t="s">
        <v>478</v>
      </c>
      <c r="B15" s="333"/>
      <c r="C15" s="334"/>
      <c r="D15" s="86">
        <f>ОЭ!H8</f>
        <v>0</v>
      </c>
      <c r="F15" s="330" t="s">
        <v>353</v>
      </c>
      <c r="G15" s="330"/>
      <c r="H15" s="330"/>
      <c r="I15" s="85">
        <f>ОТМ!J13</f>
        <v>0</v>
      </c>
      <c r="J15" s="86" t="str">
        <f>Итог!J34</f>
        <v>низкий</v>
      </c>
      <c r="L15" s="234"/>
      <c r="M15" s="235"/>
      <c r="N15" s="236"/>
      <c r="O15" s="281">
        <f>IF(OR(AA13=1,AA14=1,AA15=1,AA16=1),1,0)</f>
        <v>1</v>
      </c>
      <c r="P15" s="241"/>
      <c r="Q15" s="235"/>
      <c r="R15" s="235"/>
      <c r="S15" s="235"/>
      <c r="T15" s="235"/>
      <c r="U15" s="235"/>
      <c r="V15" s="235"/>
      <c r="W15" s="235"/>
      <c r="X15" s="297" t="s">
        <v>707</v>
      </c>
      <c r="Y15" s="297"/>
      <c r="Z15" s="297"/>
      <c r="AA15" s="91">
        <f>IF(MAX(D11:D18)=D13,1,0)</f>
        <v>1</v>
      </c>
      <c r="AC15" s="234"/>
      <c r="AD15" s="235"/>
      <c r="AE15" s="236"/>
      <c r="AF15" s="281">
        <f>IF(OR(AR13=1,AR14=1,AR15=1,AR16=1),1,0)</f>
        <v>1</v>
      </c>
      <c r="AG15" s="241"/>
      <c r="AH15" s="235"/>
      <c r="AI15" s="235"/>
      <c r="AJ15" s="235"/>
      <c r="AK15" s="235"/>
      <c r="AL15" s="235"/>
      <c r="AM15" s="235"/>
      <c r="AN15" s="235"/>
      <c r="AO15" s="297" t="s">
        <v>707</v>
      </c>
      <c r="AP15" s="297"/>
      <c r="AQ15" s="297"/>
      <c r="AR15" s="91">
        <f>IF(OR(MAX(D11:D18)=D13,MAX(D11:D18)-1=D13),1,0)</f>
        <v>1</v>
      </c>
    </row>
    <row r="16" spans="1:44" ht="19.5" customHeight="1" thickBot="1" x14ac:dyDescent="0.3">
      <c r="A16" s="332" t="s">
        <v>479</v>
      </c>
      <c r="B16" s="333"/>
      <c r="C16" s="334"/>
      <c r="D16" s="86">
        <f>ОЭ!H14</f>
        <v>0</v>
      </c>
      <c r="F16" s="330" t="s">
        <v>354</v>
      </c>
      <c r="G16" s="330"/>
      <c r="H16" s="330"/>
      <c r="I16" s="85">
        <f>ОТМ!J14</f>
        <v>0</v>
      </c>
      <c r="J16" s="86" t="str">
        <f>Итог!J35</f>
        <v>низкий</v>
      </c>
      <c r="L16" s="269"/>
      <c r="M16" s="255"/>
      <c r="N16" s="252"/>
      <c r="O16" s="283"/>
      <c r="P16" s="254"/>
      <c r="Q16" s="255"/>
      <c r="R16" s="255"/>
      <c r="S16" s="255"/>
      <c r="T16" s="255"/>
      <c r="U16" s="255"/>
      <c r="V16" s="255"/>
      <c r="W16" s="255"/>
      <c r="X16" s="268" t="s">
        <v>770</v>
      </c>
      <c r="Y16" s="268"/>
      <c r="Z16" s="268"/>
      <c r="AA16" s="92">
        <f>IF(MAX(D11:D18)=D12,1,0)</f>
        <v>1</v>
      </c>
      <c r="AC16" s="269"/>
      <c r="AD16" s="255"/>
      <c r="AE16" s="252"/>
      <c r="AF16" s="283"/>
      <c r="AG16" s="254"/>
      <c r="AH16" s="255"/>
      <c r="AI16" s="255"/>
      <c r="AJ16" s="255"/>
      <c r="AK16" s="255"/>
      <c r="AL16" s="255"/>
      <c r="AM16" s="255"/>
      <c r="AN16" s="255"/>
      <c r="AO16" s="268" t="s">
        <v>770</v>
      </c>
      <c r="AP16" s="268"/>
      <c r="AQ16" s="268"/>
      <c r="AR16" s="92">
        <f>IF(OR(MAX(D11:D18)=D12,MAX(D11:D18)-1=D12),1,0)</f>
        <v>1</v>
      </c>
    </row>
    <row r="17" spans="1:44" ht="15.75" customHeight="1" x14ac:dyDescent="0.25">
      <c r="A17" s="332" t="s">
        <v>480</v>
      </c>
      <c r="B17" s="333"/>
      <c r="C17" s="334"/>
      <c r="D17" s="86">
        <f>ОЭ!H20</f>
        <v>0</v>
      </c>
      <c r="F17" s="331" t="s">
        <v>355</v>
      </c>
      <c r="G17" s="331"/>
      <c r="H17" s="331"/>
      <c r="I17" s="322">
        <f>ОТМ!J15</f>
        <v>0</v>
      </c>
      <c r="J17" s="323" t="str">
        <f>Итог!J36</f>
        <v>низкий</v>
      </c>
      <c r="L17" s="270" t="s">
        <v>755</v>
      </c>
      <c r="M17" s="271"/>
      <c r="N17" s="272"/>
      <c r="O17" s="93">
        <f>S17</f>
        <v>1</v>
      </c>
      <c r="P17" s="277" t="s">
        <v>764</v>
      </c>
      <c r="Q17" s="271"/>
      <c r="R17" s="271"/>
      <c r="S17" s="271">
        <f>IF(MAX(F2:F7)=F2,1,0)</f>
        <v>1</v>
      </c>
      <c r="T17" s="271" t="s">
        <v>353</v>
      </c>
      <c r="U17" s="271"/>
      <c r="V17" s="271"/>
      <c r="W17" s="89">
        <f>IF(MAX(I11:I18)=I15,1,0)</f>
        <v>1</v>
      </c>
      <c r="X17" s="280" t="s">
        <v>478</v>
      </c>
      <c r="Y17" s="280"/>
      <c r="Z17" s="280"/>
      <c r="AA17" s="90">
        <f>IF(MAX(D11:D18)=D15,1,0)</f>
        <v>1</v>
      </c>
      <c r="AC17" s="270" t="s">
        <v>755</v>
      </c>
      <c r="AD17" s="271"/>
      <c r="AE17" s="272"/>
      <c r="AF17" s="93">
        <f>AJ17</f>
        <v>1</v>
      </c>
      <c r="AG17" s="277" t="s">
        <v>764</v>
      </c>
      <c r="AH17" s="271"/>
      <c r="AI17" s="271"/>
      <c r="AJ17" s="271">
        <f>IF(MAX(F2:F7)=F2,1,0)</f>
        <v>1</v>
      </c>
      <c r="AK17" s="271" t="s">
        <v>353</v>
      </c>
      <c r="AL17" s="271"/>
      <c r="AM17" s="271"/>
      <c r="AN17" s="89">
        <f>IF(MAX(I11:I18)=I15,1,0)</f>
        <v>1</v>
      </c>
      <c r="AO17" s="280" t="s">
        <v>478</v>
      </c>
      <c r="AP17" s="280"/>
      <c r="AQ17" s="280"/>
      <c r="AR17" s="90">
        <f>IF(OR(MAX(D11:D18)=D15,MAX(D11:D18)-1=D15),1,0)</f>
        <v>1</v>
      </c>
    </row>
    <row r="18" spans="1:44" ht="15.75" customHeight="1" x14ac:dyDescent="0.25">
      <c r="A18" s="332" t="s">
        <v>481</v>
      </c>
      <c r="B18" s="333"/>
      <c r="C18" s="334"/>
      <c r="D18" s="86">
        <f>ОЭ!H26</f>
        <v>0</v>
      </c>
      <c r="F18" s="331"/>
      <c r="G18" s="331"/>
      <c r="H18" s="331"/>
      <c r="I18" s="322"/>
      <c r="J18" s="323"/>
      <c r="L18" s="273"/>
      <c r="M18" s="256"/>
      <c r="N18" s="274"/>
      <c r="O18" s="94">
        <f>IF(OR(W17=1,W18=1),1,0)</f>
        <v>1</v>
      </c>
      <c r="P18" s="278"/>
      <c r="Q18" s="256"/>
      <c r="R18" s="256"/>
      <c r="S18" s="256"/>
      <c r="T18" s="256" t="s">
        <v>351</v>
      </c>
      <c r="U18" s="256"/>
      <c r="V18" s="256"/>
      <c r="W18" s="88">
        <f>IF(MAX(I11:I18)=I11,1,0)</f>
        <v>1</v>
      </c>
      <c r="X18" s="257" t="s">
        <v>479</v>
      </c>
      <c r="Y18" s="257"/>
      <c r="Z18" s="257"/>
      <c r="AA18" s="91">
        <f>IF(MAX(D11:D18)=D16,1,0)</f>
        <v>1</v>
      </c>
      <c r="AC18" s="273"/>
      <c r="AD18" s="256"/>
      <c r="AE18" s="274"/>
      <c r="AF18" s="94">
        <f>IF(OR(AN17=1,AN18=1),1,0)</f>
        <v>1</v>
      </c>
      <c r="AG18" s="278"/>
      <c r="AH18" s="256"/>
      <c r="AI18" s="256"/>
      <c r="AJ18" s="256"/>
      <c r="AK18" s="256" t="s">
        <v>351</v>
      </c>
      <c r="AL18" s="256"/>
      <c r="AM18" s="256"/>
      <c r="AN18" s="88">
        <f>IF(MAX(I11:I18)=I11,1,0)</f>
        <v>1</v>
      </c>
      <c r="AO18" s="257" t="s">
        <v>479</v>
      </c>
      <c r="AP18" s="257"/>
      <c r="AQ18" s="257"/>
      <c r="AR18" s="91">
        <f>IF(OR(MAX(D11:D18)=D16,MAX(D11:D18)-1=D16),1,0)</f>
        <v>1</v>
      </c>
    </row>
    <row r="19" spans="1:44" ht="15" customHeight="1" x14ac:dyDescent="0.25">
      <c r="L19" s="273"/>
      <c r="M19" s="256"/>
      <c r="N19" s="274"/>
      <c r="O19" s="281">
        <f>IF(OR(AA17=1,AA18=1,AA19=1,AA20=1,AA21=1),1,0)</f>
        <v>1</v>
      </c>
      <c r="P19" s="278"/>
      <c r="Q19" s="256"/>
      <c r="R19" s="256"/>
      <c r="S19" s="256"/>
      <c r="T19" s="256"/>
      <c r="U19" s="256"/>
      <c r="V19" s="256"/>
      <c r="W19" s="256"/>
      <c r="X19" s="257" t="s">
        <v>705</v>
      </c>
      <c r="Y19" s="257"/>
      <c r="Z19" s="257"/>
      <c r="AA19" s="91">
        <f>IF(MAX(D11:D18)=D11,1,0)</f>
        <v>1</v>
      </c>
      <c r="AC19" s="273"/>
      <c r="AD19" s="256"/>
      <c r="AE19" s="274"/>
      <c r="AF19" s="281">
        <f>IF(OR(AR17=1,AR18=1,AR19=1,AR20=1,AR21=1),1,0)</f>
        <v>1</v>
      </c>
      <c r="AG19" s="278"/>
      <c r="AH19" s="256"/>
      <c r="AI19" s="256"/>
      <c r="AJ19" s="256"/>
      <c r="AK19" s="256"/>
      <c r="AL19" s="256"/>
      <c r="AM19" s="256"/>
      <c r="AN19" s="256"/>
      <c r="AO19" s="257" t="s">
        <v>705</v>
      </c>
      <c r="AP19" s="257"/>
      <c r="AQ19" s="257"/>
      <c r="AR19" s="91">
        <f>IF(OR(MAX(D11:D18)=D11,MAX(D11:D18)-1=D11),1,0)</f>
        <v>1</v>
      </c>
    </row>
    <row r="20" spans="1:44" ht="15" customHeight="1" x14ac:dyDescent="0.25">
      <c r="A20" s="305" t="s">
        <v>776</v>
      </c>
      <c r="B20" s="305"/>
      <c r="C20" s="305"/>
      <c r="D20" s="305"/>
      <c r="E20" s="305"/>
      <c r="F20" s="305"/>
      <c r="G20" s="305"/>
      <c r="L20" s="273"/>
      <c r="M20" s="256"/>
      <c r="N20" s="274"/>
      <c r="O20" s="282"/>
      <c r="P20" s="278"/>
      <c r="Q20" s="256"/>
      <c r="R20" s="256"/>
      <c r="S20" s="256"/>
      <c r="T20" s="256"/>
      <c r="U20" s="256"/>
      <c r="V20" s="256"/>
      <c r="W20" s="256"/>
      <c r="X20" s="257" t="s">
        <v>707</v>
      </c>
      <c r="Y20" s="257"/>
      <c r="Z20" s="257"/>
      <c r="AA20" s="91">
        <f>IF(MAX(D11:D18)=D13,1,0)</f>
        <v>1</v>
      </c>
      <c r="AC20" s="273"/>
      <c r="AD20" s="256"/>
      <c r="AE20" s="274"/>
      <c r="AF20" s="282"/>
      <c r="AG20" s="278"/>
      <c r="AH20" s="256"/>
      <c r="AI20" s="256"/>
      <c r="AJ20" s="256"/>
      <c r="AK20" s="256"/>
      <c r="AL20" s="256"/>
      <c r="AM20" s="256"/>
      <c r="AN20" s="256"/>
      <c r="AO20" s="257" t="s">
        <v>707</v>
      </c>
      <c r="AP20" s="257"/>
      <c r="AQ20" s="257"/>
      <c r="AR20" s="91">
        <f>IF(OR(MAX(D11:D18)=D13,MAX(D11:D18)-1=D13),1,0)</f>
        <v>1</v>
      </c>
    </row>
    <row r="21" spans="1:44" ht="15.75" customHeight="1" thickBot="1" x14ac:dyDescent="0.3">
      <c r="A21" s="307" t="s">
        <v>775</v>
      </c>
      <c r="B21" s="307"/>
      <c r="C21" s="307"/>
      <c r="D21" s="318" t="str">
        <f>IF(SUM(O3,O4,O5)=3,L3,IF(SUM(O6,O7,O8)=3,L6,IF(SUM(O10,O11,O12)=3,L10,IF(SUM(O13,O14,O15)=3,L13,IF(SUM(O17,O18,O19)=3,L17,IF(SUM(O22,O23,O24)=3,L22,IF(SUM(O26,O27,O28)=3,L26,IF(SUM(O29,O30,O31)=3,L29,IF(SUM(O32,O33,O34)=3,L32,IF(SUM(O35,O36,O37)=3,L35,IF(SUM(O38,O39)=2,L38,D24)))))))))))</f>
        <v>Физико математический</v>
      </c>
      <c r="E21" s="319"/>
      <c r="F21" s="319"/>
      <c r="G21" s="320"/>
      <c r="L21" s="275"/>
      <c r="M21" s="258"/>
      <c r="N21" s="276"/>
      <c r="O21" s="283"/>
      <c r="P21" s="279"/>
      <c r="Q21" s="258"/>
      <c r="R21" s="258"/>
      <c r="S21" s="258"/>
      <c r="T21" s="258"/>
      <c r="U21" s="258"/>
      <c r="V21" s="258"/>
      <c r="W21" s="258"/>
      <c r="X21" s="259" t="s">
        <v>771</v>
      </c>
      <c r="Y21" s="259"/>
      <c r="Z21" s="259"/>
      <c r="AA21" s="92">
        <f>IF(MAX(D11:D18)=D12,1,0)</f>
        <v>1</v>
      </c>
      <c r="AC21" s="275"/>
      <c r="AD21" s="258"/>
      <c r="AE21" s="276"/>
      <c r="AF21" s="283"/>
      <c r="AG21" s="279"/>
      <c r="AH21" s="258"/>
      <c r="AI21" s="258"/>
      <c r="AJ21" s="258"/>
      <c r="AK21" s="258"/>
      <c r="AL21" s="258"/>
      <c r="AM21" s="258"/>
      <c r="AN21" s="258"/>
      <c r="AO21" s="259" t="s">
        <v>771</v>
      </c>
      <c r="AP21" s="259"/>
      <c r="AQ21" s="259"/>
      <c r="AR21" s="92">
        <f>IF(OR(MAX(D11:D18)=D12,MAX(D11:D18)-1=D12),1,0)</f>
        <v>1</v>
      </c>
    </row>
    <row r="22" spans="1:44" ht="15" customHeight="1" x14ac:dyDescent="0.25">
      <c r="L22" s="231" t="s">
        <v>756</v>
      </c>
      <c r="M22" s="232"/>
      <c r="N22" s="233"/>
      <c r="O22" s="93">
        <f>S22</f>
        <v>1</v>
      </c>
      <c r="P22" s="240" t="s">
        <v>765</v>
      </c>
      <c r="Q22" s="232"/>
      <c r="R22" s="232"/>
      <c r="S22" s="232">
        <f>IF(MAX(F2:F7)=F5,1,0)</f>
        <v>1</v>
      </c>
      <c r="T22" s="232" t="s">
        <v>353</v>
      </c>
      <c r="U22" s="232"/>
      <c r="V22" s="232"/>
      <c r="W22" s="89">
        <f>IF(MAX(I11:I18)=I15,1,0)</f>
        <v>1</v>
      </c>
      <c r="X22" s="232" t="s">
        <v>479</v>
      </c>
      <c r="Y22" s="232"/>
      <c r="Z22" s="232"/>
      <c r="AA22" s="90">
        <f>IF(MAX(D11:D18)=D16,1,0)</f>
        <v>1</v>
      </c>
      <c r="AC22" s="231" t="s">
        <v>756</v>
      </c>
      <c r="AD22" s="232"/>
      <c r="AE22" s="233"/>
      <c r="AF22" s="93">
        <f>AJ22</f>
        <v>1</v>
      </c>
      <c r="AG22" s="240" t="s">
        <v>765</v>
      </c>
      <c r="AH22" s="232"/>
      <c r="AI22" s="232"/>
      <c r="AJ22" s="232">
        <f>IF(MAX(F2:F7)=F5,1,0)</f>
        <v>1</v>
      </c>
      <c r="AK22" s="232" t="s">
        <v>353</v>
      </c>
      <c r="AL22" s="232"/>
      <c r="AM22" s="232"/>
      <c r="AN22" s="89">
        <f>IF(MAX(I11:I18)=I15,1,0)</f>
        <v>1</v>
      </c>
      <c r="AO22" s="232" t="s">
        <v>479</v>
      </c>
      <c r="AP22" s="232"/>
      <c r="AQ22" s="232"/>
      <c r="AR22" s="90">
        <f>IF(OR(MAX(D11:D18)=D16,MAX(D11:D18)-1=D16),1,0)</f>
        <v>1</v>
      </c>
    </row>
    <row r="23" spans="1:44" ht="15" customHeight="1" x14ac:dyDescent="0.25">
      <c r="A23" s="306" t="s">
        <v>777</v>
      </c>
      <c r="B23" s="306"/>
      <c r="C23" s="306"/>
      <c r="D23" s="306"/>
      <c r="E23" s="306"/>
      <c r="F23" s="306"/>
      <c r="G23" s="306"/>
      <c r="L23" s="234"/>
      <c r="M23" s="235"/>
      <c r="N23" s="236"/>
      <c r="O23" s="94">
        <f>IF(OR(W22=1,W23=1),1,0)</f>
        <v>1</v>
      </c>
      <c r="P23" s="241"/>
      <c r="Q23" s="235"/>
      <c r="R23" s="235"/>
      <c r="S23" s="235"/>
      <c r="T23" s="235" t="s">
        <v>354</v>
      </c>
      <c r="U23" s="235"/>
      <c r="V23" s="235"/>
      <c r="W23" s="88">
        <f>IF(MAX(I11:I18)=I16,1,0)</f>
        <v>1</v>
      </c>
      <c r="X23" s="235" t="s">
        <v>705</v>
      </c>
      <c r="Y23" s="235"/>
      <c r="Z23" s="235"/>
      <c r="AA23" s="91">
        <f>IF(MAX(D11:D18)=D11,1,0)</f>
        <v>1</v>
      </c>
      <c r="AC23" s="234"/>
      <c r="AD23" s="235"/>
      <c r="AE23" s="236"/>
      <c r="AF23" s="94">
        <f>IF(OR(AN22=1,AN23=1),1,0)</f>
        <v>1</v>
      </c>
      <c r="AG23" s="241"/>
      <c r="AH23" s="235"/>
      <c r="AI23" s="235"/>
      <c r="AJ23" s="235"/>
      <c r="AK23" s="235" t="s">
        <v>354</v>
      </c>
      <c r="AL23" s="235"/>
      <c r="AM23" s="235"/>
      <c r="AN23" s="88">
        <f>IF(MAX(I11:I18)=I16,1,0)</f>
        <v>1</v>
      </c>
      <c r="AO23" s="235" t="s">
        <v>705</v>
      </c>
      <c r="AP23" s="235"/>
      <c r="AQ23" s="235"/>
      <c r="AR23" s="91">
        <f>IF(OR(MAX(D11:D18)=D11,MAX(D11:D18)-1=D11),1,0)</f>
        <v>1</v>
      </c>
    </row>
    <row r="24" spans="1:44" ht="15" customHeight="1" x14ac:dyDescent="0.25">
      <c r="A24" s="307" t="s">
        <v>775</v>
      </c>
      <c r="B24" s="307"/>
      <c r="C24" s="307"/>
      <c r="D24" s="307" t="str">
        <f>IF(SUM(AF3,AF4,AF5)=3,AC3,IF(SUM(AF6,AF7,AF8)=3,AC6,IF(SUM(AF10,AF11,AF12)=3,AC10,IF(SUM(AF13,AF14,AF15)=3,AC13,IF(SUM(AF17,AF18,AF19)=3,AC17,IF(SUM(AF22,AF23,AF24)=3,AC22,IF(SUM(AF26,AF27,AF28)=3,AC26,IF(SUM(AF29,AF30,AF31)=3,AC29,IF(SUM(AF32,AF33,AF34)=3,AC32,IF(SUM(AF35,AF36,AF37)=3,AC35,IF(SUM(AF38,AF39)=2,AC38,"Профиль не выявлен")))))))))))</f>
        <v>Физико математический</v>
      </c>
      <c r="E24" s="307"/>
      <c r="F24" s="307"/>
      <c r="G24" s="307"/>
      <c r="L24" s="234"/>
      <c r="M24" s="235"/>
      <c r="N24" s="236"/>
      <c r="O24" s="281">
        <f>IF(OR(AA22=1,AA23=1,AA24=1,AA25=1),1,0)</f>
        <v>1</v>
      </c>
      <c r="P24" s="241"/>
      <c r="Q24" s="235"/>
      <c r="R24" s="235"/>
      <c r="S24" s="235"/>
      <c r="T24" s="236"/>
      <c r="U24" s="251"/>
      <c r="V24" s="251"/>
      <c r="W24" s="241"/>
      <c r="X24" s="235" t="s">
        <v>707</v>
      </c>
      <c r="Y24" s="235"/>
      <c r="Z24" s="235"/>
      <c r="AA24" s="91">
        <f>IF(MAX(D11:D18)=D13,1,0)</f>
        <v>1</v>
      </c>
      <c r="AC24" s="234"/>
      <c r="AD24" s="235"/>
      <c r="AE24" s="236"/>
      <c r="AF24" s="281">
        <f>IF(OR(AR22=1,AR23=1,AR24=1,AR25=1),1,0)</f>
        <v>1</v>
      </c>
      <c r="AG24" s="241"/>
      <c r="AH24" s="235"/>
      <c r="AI24" s="235"/>
      <c r="AJ24" s="235"/>
      <c r="AK24" s="236"/>
      <c r="AL24" s="251"/>
      <c r="AM24" s="251"/>
      <c r="AN24" s="241"/>
      <c r="AO24" s="235" t="s">
        <v>707</v>
      </c>
      <c r="AP24" s="235"/>
      <c r="AQ24" s="235"/>
      <c r="AR24" s="91">
        <f>IF(OR(MAX(D11:D18)=D13,MAX(D11:D18)-1=D13),1,0)</f>
        <v>1</v>
      </c>
    </row>
    <row r="25" spans="1:44" ht="15.75" customHeight="1" thickBot="1" x14ac:dyDescent="0.3">
      <c r="L25" s="269"/>
      <c r="M25" s="255"/>
      <c r="N25" s="252"/>
      <c r="O25" s="283"/>
      <c r="P25" s="254"/>
      <c r="Q25" s="255"/>
      <c r="R25" s="255"/>
      <c r="S25" s="255"/>
      <c r="T25" s="252"/>
      <c r="U25" s="253"/>
      <c r="V25" s="253"/>
      <c r="W25" s="254"/>
      <c r="X25" s="255" t="s">
        <v>706</v>
      </c>
      <c r="Y25" s="255"/>
      <c r="Z25" s="255"/>
      <c r="AA25" s="92">
        <f>IF(MAX(D11:D18)=D12,1,0)</f>
        <v>1</v>
      </c>
      <c r="AC25" s="269"/>
      <c r="AD25" s="255"/>
      <c r="AE25" s="252"/>
      <c r="AF25" s="283"/>
      <c r="AG25" s="254"/>
      <c r="AH25" s="255"/>
      <c r="AI25" s="255"/>
      <c r="AJ25" s="255"/>
      <c r="AK25" s="252"/>
      <c r="AL25" s="253"/>
      <c r="AM25" s="253"/>
      <c r="AN25" s="254"/>
      <c r="AO25" s="255" t="s">
        <v>706</v>
      </c>
      <c r="AP25" s="255"/>
      <c r="AQ25" s="255"/>
      <c r="AR25" s="92">
        <f>IF(OR(MAX(D11:D18)=D12,MAX(D11:D18)-1=D12),1,0)</f>
        <v>1</v>
      </c>
    </row>
    <row r="26" spans="1:44" ht="15" customHeight="1" x14ac:dyDescent="0.25">
      <c r="L26" s="213" t="s">
        <v>757</v>
      </c>
      <c r="M26" s="214"/>
      <c r="N26" s="215"/>
      <c r="O26" s="94">
        <f>S26</f>
        <v>1</v>
      </c>
      <c r="P26" s="260" t="s">
        <v>762</v>
      </c>
      <c r="Q26" s="261"/>
      <c r="R26" s="261"/>
      <c r="S26" s="261">
        <f>IF(MAX(F2:F7)=F3,1,0)</f>
        <v>1</v>
      </c>
      <c r="T26" s="214" t="s">
        <v>352</v>
      </c>
      <c r="U26" s="214"/>
      <c r="V26" s="214"/>
      <c r="W26" s="89">
        <f>IF(MAX(I11:I18)=I13,1,0)</f>
        <v>1</v>
      </c>
      <c r="X26" s="214" t="s">
        <v>767</v>
      </c>
      <c r="Y26" s="214"/>
      <c r="Z26" s="214"/>
      <c r="AA26" s="90">
        <f>IF(MAX(D11:D18)=D18,1,0)</f>
        <v>1</v>
      </c>
      <c r="AC26" s="213" t="s">
        <v>757</v>
      </c>
      <c r="AD26" s="214"/>
      <c r="AE26" s="215"/>
      <c r="AF26" s="94">
        <f>AJ26</f>
        <v>1</v>
      </c>
      <c r="AG26" s="260" t="s">
        <v>762</v>
      </c>
      <c r="AH26" s="261"/>
      <c r="AI26" s="261"/>
      <c r="AJ26" s="261">
        <f>IF(MAX(F2:F7)=F3,1,0)</f>
        <v>1</v>
      </c>
      <c r="AK26" s="214" t="s">
        <v>352</v>
      </c>
      <c r="AL26" s="214"/>
      <c r="AM26" s="214"/>
      <c r="AN26" s="89">
        <f>IF(MAX(I11:I18)=I13,1,0)</f>
        <v>1</v>
      </c>
      <c r="AO26" s="214" t="s">
        <v>767</v>
      </c>
      <c r="AP26" s="214"/>
      <c r="AQ26" s="214"/>
      <c r="AR26" s="90">
        <f>IF(OR(MAX(D11:D18)=D18,MAX(D11:D18)-1=D18),1,0)</f>
        <v>1</v>
      </c>
    </row>
    <row r="27" spans="1:44" ht="15" customHeight="1" x14ac:dyDescent="0.25">
      <c r="L27" s="216"/>
      <c r="M27" s="217"/>
      <c r="N27" s="218"/>
      <c r="O27" s="94">
        <f>IF(OR(W26=1,W27=1),1,0)</f>
        <v>1</v>
      </c>
      <c r="P27" s="262"/>
      <c r="Q27" s="263"/>
      <c r="R27" s="263"/>
      <c r="S27" s="263"/>
      <c r="T27" s="217" t="s">
        <v>353</v>
      </c>
      <c r="U27" s="217"/>
      <c r="V27" s="217"/>
      <c r="W27" s="88">
        <f>IF(MAX(I11:I18)=I15,1,0)</f>
        <v>1</v>
      </c>
      <c r="X27" s="217" t="s">
        <v>768</v>
      </c>
      <c r="Y27" s="217"/>
      <c r="Z27" s="217"/>
      <c r="AA27" s="91">
        <f>IF(MAX(D11:D18)=D14,1,0)</f>
        <v>1</v>
      </c>
      <c r="AC27" s="216"/>
      <c r="AD27" s="217"/>
      <c r="AE27" s="218"/>
      <c r="AF27" s="94">
        <f>IF(OR(AN26=1,AN27=1),1,0)</f>
        <v>1</v>
      </c>
      <c r="AG27" s="262"/>
      <c r="AH27" s="263"/>
      <c r="AI27" s="263"/>
      <c r="AJ27" s="263"/>
      <c r="AK27" s="217" t="s">
        <v>353</v>
      </c>
      <c r="AL27" s="217"/>
      <c r="AM27" s="217"/>
      <c r="AN27" s="88">
        <f>IF(MAX(I11:I18)=I15,1,0)</f>
        <v>1</v>
      </c>
      <c r="AO27" s="217" t="s">
        <v>768</v>
      </c>
      <c r="AP27" s="217"/>
      <c r="AQ27" s="217"/>
      <c r="AR27" s="91">
        <f>IF(OR(MAX(D11:D18)=D14,MAX(D11:D18)-1=D14),1,0)</f>
        <v>1</v>
      </c>
    </row>
    <row r="28" spans="1:44" ht="15.75" customHeight="1" thickBot="1" x14ac:dyDescent="0.3">
      <c r="L28" s="246"/>
      <c r="M28" s="247"/>
      <c r="N28" s="248"/>
      <c r="O28" s="94">
        <f>IF(OR(AA26=1,AA27=1),1,0)</f>
        <v>1</v>
      </c>
      <c r="P28" s="264"/>
      <c r="Q28" s="265"/>
      <c r="R28" s="265"/>
      <c r="S28" s="265"/>
      <c r="T28" s="221"/>
      <c r="U28" s="266"/>
      <c r="V28" s="266"/>
      <c r="W28" s="224"/>
      <c r="X28" s="247"/>
      <c r="Y28" s="247"/>
      <c r="Z28" s="247"/>
      <c r="AA28" s="267"/>
      <c r="AC28" s="246"/>
      <c r="AD28" s="247"/>
      <c r="AE28" s="248"/>
      <c r="AF28" s="94">
        <f>IF(OR(AR26=1,AR27=1),1,0)</f>
        <v>1</v>
      </c>
      <c r="AG28" s="264"/>
      <c r="AH28" s="265"/>
      <c r="AI28" s="265"/>
      <c r="AJ28" s="265"/>
      <c r="AK28" s="221"/>
      <c r="AL28" s="266"/>
      <c r="AM28" s="266"/>
      <c r="AN28" s="224"/>
      <c r="AO28" s="247"/>
      <c r="AP28" s="247"/>
      <c r="AQ28" s="247"/>
      <c r="AR28" s="267"/>
    </row>
    <row r="29" spans="1:44" ht="15" customHeight="1" x14ac:dyDescent="0.25">
      <c r="L29" s="231" t="s">
        <v>758</v>
      </c>
      <c r="M29" s="232"/>
      <c r="N29" s="233"/>
      <c r="O29" s="94">
        <f>IF(OR(S29=1,S31=1),1,0)</f>
        <v>1</v>
      </c>
      <c r="P29" s="240" t="s">
        <v>772</v>
      </c>
      <c r="Q29" s="232"/>
      <c r="R29" s="232"/>
      <c r="S29" s="232">
        <f>IF(MAX(F2:F7)=F3,1,0)</f>
        <v>1</v>
      </c>
      <c r="T29" s="232" t="s">
        <v>352</v>
      </c>
      <c r="U29" s="232"/>
      <c r="V29" s="232"/>
      <c r="W29" s="89">
        <f>IF(MAX(I11:I18)=I13,1,0)</f>
        <v>1</v>
      </c>
      <c r="X29" s="232" t="s">
        <v>480</v>
      </c>
      <c r="Y29" s="232"/>
      <c r="Z29" s="232"/>
      <c r="AA29" s="90">
        <f>IF(MAX(D11:D18)=D17,1,0)</f>
        <v>1</v>
      </c>
      <c r="AC29" s="231" t="s">
        <v>758</v>
      </c>
      <c r="AD29" s="232"/>
      <c r="AE29" s="233"/>
      <c r="AF29" s="94">
        <f>IF(OR(AJ29=1,AJ31=1),1,0)</f>
        <v>1</v>
      </c>
      <c r="AG29" s="240" t="s">
        <v>772</v>
      </c>
      <c r="AH29" s="232"/>
      <c r="AI29" s="232"/>
      <c r="AJ29" s="232">
        <f>IF(MAX(F2:F7)=F3,1,0)</f>
        <v>1</v>
      </c>
      <c r="AK29" s="232" t="s">
        <v>352</v>
      </c>
      <c r="AL29" s="232"/>
      <c r="AM29" s="232"/>
      <c r="AN29" s="89">
        <f>IF(MAX(I11:I18)=I13,1,0)</f>
        <v>1</v>
      </c>
      <c r="AO29" s="232" t="s">
        <v>480</v>
      </c>
      <c r="AP29" s="232"/>
      <c r="AQ29" s="232"/>
      <c r="AR29" s="90">
        <f>IF(OR(MAX(D11:D18)=D17,MAX(D11:D18)-1=D17),1,0)</f>
        <v>1</v>
      </c>
    </row>
    <row r="30" spans="1:44" ht="15" customHeight="1" x14ac:dyDescent="0.25">
      <c r="L30" s="234"/>
      <c r="M30" s="235"/>
      <c r="N30" s="236"/>
      <c r="O30" s="94">
        <f>IF(OR(W29=1,W30=1),1,0)</f>
        <v>1</v>
      </c>
      <c r="P30" s="241"/>
      <c r="Q30" s="235"/>
      <c r="R30" s="235"/>
      <c r="S30" s="235"/>
      <c r="T30" s="235" t="s">
        <v>351</v>
      </c>
      <c r="U30" s="235"/>
      <c r="V30" s="235"/>
      <c r="W30" s="88">
        <f>IF(MAX(I11:I18)=I11,1,0)</f>
        <v>1</v>
      </c>
      <c r="X30" s="235" t="s">
        <v>768</v>
      </c>
      <c r="Y30" s="235"/>
      <c r="Z30" s="235"/>
      <c r="AA30" s="91">
        <f>IF(MAX(D11:D18)=D14,1,0)</f>
        <v>1</v>
      </c>
      <c r="AC30" s="234"/>
      <c r="AD30" s="235"/>
      <c r="AE30" s="236"/>
      <c r="AF30" s="94">
        <f>IF(OR(AN29=1,AN30=1),1,0)</f>
        <v>1</v>
      </c>
      <c r="AG30" s="241"/>
      <c r="AH30" s="235"/>
      <c r="AI30" s="235"/>
      <c r="AJ30" s="235"/>
      <c r="AK30" s="235" t="s">
        <v>351</v>
      </c>
      <c r="AL30" s="235"/>
      <c r="AM30" s="235"/>
      <c r="AN30" s="88">
        <f>IF(MAX(I11:I18)=I11,1,0)</f>
        <v>1</v>
      </c>
      <c r="AO30" s="235" t="s">
        <v>768</v>
      </c>
      <c r="AP30" s="235"/>
      <c r="AQ30" s="235"/>
      <c r="AR30" s="91">
        <f>IF(OR(MAX(D11:D18)=D14,MAX(D11:D18)-1=D14),1,0)</f>
        <v>1</v>
      </c>
    </row>
    <row r="31" spans="1:44" ht="15.75" customHeight="1" thickBot="1" x14ac:dyDescent="0.3">
      <c r="L31" s="237"/>
      <c r="M31" s="238"/>
      <c r="N31" s="239"/>
      <c r="O31" s="94">
        <f>IF(OR(AA29=1,AA30=1),1,0)</f>
        <v>1</v>
      </c>
      <c r="P31" s="242" t="s">
        <v>773</v>
      </c>
      <c r="Q31" s="238"/>
      <c r="R31" s="238"/>
      <c r="S31" s="87">
        <f>IF(MAX(F2:F7)=F6,1,0)</f>
        <v>1</v>
      </c>
      <c r="T31" s="238"/>
      <c r="U31" s="238"/>
      <c r="V31" s="238"/>
      <c r="W31" s="238"/>
      <c r="X31" s="238"/>
      <c r="Y31" s="238"/>
      <c r="Z31" s="238"/>
      <c r="AA31" s="250"/>
      <c r="AC31" s="237"/>
      <c r="AD31" s="238"/>
      <c r="AE31" s="239"/>
      <c r="AF31" s="94">
        <f>IF(OR(AR29=1,AR30=1),1,0)</f>
        <v>1</v>
      </c>
      <c r="AG31" s="242" t="s">
        <v>773</v>
      </c>
      <c r="AH31" s="238"/>
      <c r="AI31" s="238"/>
      <c r="AJ31" s="87">
        <f>IF(MAX(F2:F7)=F6,1,0)</f>
        <v>1</v>
      </c>
      <c r="AK31" s="238"/>
      <c r="AL31" s="238"/>
      <c r="AM31" s="238"/>
      <c r="AN31" s="238"/>
      <c r="AO31" s="238"/>
      <c r="AP31" s="238"/>
      <c r="AQ31" s="238"/>
      <c r="AR31" s="250"/>
    </row>
    <row r="32" spans="1:44" ht="15" customHeight="1" x14ac:dyDescent="0.25">
      <c r="L32" s="213" t="s">
        <v>759</v>
      </c>
      <c r="M32" s="214"/>
      <c r="N32" s="215"/>
      <c r="O32" s="94">
        <f>S32</f>
        <v>1</v>
      </c>
      <c r="P32" s="222" t="s">
        <v>766</v>
      </c>
      <c r="Q32" s="214"/>
      <c r="R32" s="214"/>
      <c r="S32" s="214">
        <f>IF(MAX(F2:F7)=F4,1,0)</f>
        <v>1</v>
      </c>
      <c r="T32" s="214" t="s">
        <v>351</v>
      </c>
      <c r="U32" s="214"/>
      <c r="V32" s="214"/>
      <c r="W32" s="89">
        <f>IF(MAX(I11:I18)=I11,1,0)</f>
        <v>1</v>
      </c>
      <c r="X32" s="214" t="s">
        <v>768</v>
      </c>
      <c r="Y32" s="214"/>
      <c r="Z32" s="214"/>
      <c r="AA32" s="243">
        <f>IF(MAX(D11:D18)=D14,1,0)</f>
        <v>1</v>
      </c>
      <c r="AC32" s="213" t="s">
        <v>759</v>
      </c>
      <c r="AD32" s="214"/>
      <c r="AE32" s="215"/>
      <c r="AF32" s="94">
        <f>AJ32</f>
        <v>1</v>
      </c>
      <c r="AG32" s="222" t="s">
        <v>766</v>
      </c>
      <c r="AH32" s="214"/>
      <c r="AI32" s="214"/>
      <c r="AJ32" s="214">
        <f>IF(MAX(F2:F7)=F4,1,0)</f>
        <v>1</v>
      </c>
      <c r="AK32" s="214" t="s">
        <v>351</v>
      </c>
      <c r="AL32" s="214"/>
      <c r="AM32" s="214"/>
      <c r="AN32" s="89">
        <f>IF(MAX(I11:I18)=I11,1,0)</f>
        <v>1</v>
      </c>
      <c r="AO32" s="214" t="s">
        <v>768</v>
      </c>
      <c r="AP32" s="214"/>
      <c r="AQ32" s="214"/>
      <c r="AR32" s="243">
        <f>IF(OR(MAX(D11:D18)=D14,MAX(D11:D18)-1=D14),1,0)</f>
        <v>1</v>
      </c>
    </row>
    <row r="33" spans="12:44" ht="15" customHeight="1" x14ac:dyDescent="0.25">
      <c r="L33" s="216"/>
      <c r="M33" s="217"/>
      <c r="N33" s="218"/>
      <c r="O33" s="94">
        <f>IF(OR(W32=1,W33=1),1,0)</f>
        <v>1</v>
      </c>
      <c r="P33" s="223"/>
      <c r="Q33" s="217"/>
      <c r="R33" s="217"/>
      <c r="S33" s="217"/>
      <c r="T33" s="217" t="s">
        <v>354</v>
      </c>
      <c r="U33" s="217"/>
      <c r="V33" s="217"/>
      <c r="W33" s="88">
        <f>IF(MAX(I11:I18)=I16,1,0)</f>
        <v>1</v>
      </c>
      <c r="X33" s="217"/>
      <c r="Y33" s="217"/>
      <c r="Z33" s="217"/>
      <c r="AA33" s="244"/>
      <c r="AC33" s="216"/>
      <c r="AD33" s="217"/>
      <c r="AE33" s="218"/>
      <c r="AF33" s="94">
        <f>IF(OR(AN32=1,AN33=1),1,0)</f>
        <v>1</v>
      </c>
      <c r="AG33" s="223"/>
      <c r="AH33" s="217"/>
      <c r="AI33" s="217"/>
      <c r="AJ33" s="217"/>
      <c r="AK33" s="217" t="s">
        <v>354</v>
      </c>
      <c r="AL33" s="217"/>
      <c r="AM33" s="217"/>
      <c r="AN33" s="88">
        <f>IF(MAX(I11:I18)=I16,1,0)</f>
        <v>1</v>
      </c>
      <c r="AO33" s="217"/>
      <c r="AP33" s="217"/>
      <c r="AQ33" s="217"/>
      <c r="AR33" s="244"/>
    </row>
    <row r="34" spans="12:44" ht="15.75" customHeight="1" thickBot="1" x14ac:dyDescent="0.3">
      <c r="L34" s="246"/>
      <c r="M34" s="247"/>
      <c r="N34" s="248"/>
      <c r="O34" s="94">
        <f>AA32</f>
        <v>1</v>
      </c>
      <c r="P34" s="249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5"/>
      <c r="AC34" s="246"/>
      <c r="AD34" s="247"/>
      <c r="AE34" s="248"/>
      <c r="AF34" s="94">
        <f>AR32</f>
        <v>1</v>
      </c>
      <c r="AG34" s="249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5"/>
    </row>
    <row r="35" spans="12:44" ht="15" customHeight="1" x14ac:dyDescent="0.25">
      <c r="L35" s="231" t="s">
        <v>760</v>
      </c>
      <c r="M35" s="232"/>
      <c r="N35" s="233"/>
      <c r="O35" s="94">
        <f>S35</f>
        <v>1</v>
      </c>
      <c r="P35" s="240" t="s">
        <v>766</v>
      </c>
      <c r="Q35" s="232"/>
      <c r="R35" s="232"/>
      <c r="S35" s="232">
        <f>IF(MAX(F2:F7)=F4,1,0)</f>
        <v>1</v>
      </c>
      <c r="T35" s="232" t="s">
        <v>354</v>
      </c>
      <c r="U35" s="232"/>
      <c r="V35" s="232"/>
      <c r="W35" s="89">
        <f>IF(MAX(I11:I18)=I16,1,0)</f>
        <v>1</v>
      </c>
      <c r="X35" s="232" t="s">
        <v>479</v>
      </c>
      <c r="Y35" s="232"/>
      <c r="Z35" s="232"/>
      <c r="AA35" s="243">
        <f>IF(MAX(D11:D18)=D16,1,0)</f>
        <v>1</v>
      </c>
      <c r="AC35" s="231" t="s">
        <v>760</v>
      </c>
      <c r="AD35" s="232"/>
      <c r="AE35" s="233"/>
      <c r="AF35" s="94">
        <f>AJ35</f>
        <v>1</v>
      </c>
      <c r="AG35" s="240" t="s">
        <v>766</v>
      </c>
      <c r="AH35" s="232"/>
      <c r="AI35" s="232"/>
      <c r="AJ35" s="232">
        <f>IF(MAX(F2:F7)=F4,1,0)</f>
        <v>1</v>
      </c>
      <c r="AK35" s="232" t="s">
        <v>354</v>
      </c>
      <c r="AL35" s="232"/>
      <c r="AM35" s="232"/>
      <c r="AN35" s="89">
        <f>IF(MAX(I11:I18)=I16,1,0)</f>
        <v>1</v>
      </c>
      <c r="AO35" s="232" t="s">
        <v>479</v>
      </c>
      <c r="AP35" s="232"/>
      <c r="AQ35" s="232"/>
      <c r="AR35" s="243">
        <f>IF(OR(MAX(D11:D18)=D16,MAX(D11:D18)-1=D16),1,0)</f>
        <v>1</v>
      </c>
    </row>
    <row r="36" spans="12:44" ht="15" customHeight="1" x14ac:dyDescent="0.25">
      <c r="L36" s="234"/>
      <c r="M36" s="235"/>
      <c r="N36" s="236"/>
      <c r="O36" s="94">
        <f>IF(OR(W35=1,W36=1),1,0)</f>
        <v>1</v>
      </c>
      <c r="P36" s="241"/>
      <c r="Q36" s="235"/>
      <c r="R36" s="235"/>
      <c r="S36" s="235"/>
      <c r="T36" s="235" t="s">
        <v>351</v>
      </c>
      <c r="U36" s="235"/>
      <c r="V36" s="235"/>
      <c r="W36" s="88">
        <f>IF(MAX(I11:I18)=I11,1,0)</f>
        <v>1</v>
      </c>
      <c r="X36" s="235"/>
      <c r="Y36" s="235"/>
      <c r="Z36" s="235"/>
      <c r="AA36" s="244"/>
      <c r="AC36" s="234"/>
      <c r="AD36" s="235"/>
      <c r="AE36" s="236"/>
      <c r="AF36" s="94">
        <f>IF(OR(AN35=1,AN36=1),1,0)</f>
        <v>1</v>
      </c>
      <c r="AG36" s="241"/>
      <c r="AH36" s="235"/>
      <c r="AI36" s="235"/>
      <c r="AJ36" s="235"/>
      <c r="AK36" s="235" t="s">
        <v>351</v>
      </c>
      <c r="AL36" s="235"/>
      <c r="AM36" s="235"/>
      <c r="AN36" s="88">
        <f>IF(MAX(I11:I18)=I11,1,0)</f>
        <v>1</v>
      </c>
      <c r="AO36" s="235"/>
      <c r="AP36" s="235"/>
      <c r="AQ36" s="235"/>
      <c r="AR36" s="244"/>
    </row>
    <row r="37" spans="12:44" ht="15.75" customHeight="1" thickBot="1" x14ac:dyDescent="0.3">
      <c r="L37" s="237"/>
      <c r="M37" s="238"/>
      <c r="N37" s="239"/>
      <c r="O37" s="94">
        <f>AA35</f>
        <v>1</v>
      </c>
      <c r="P37" s="242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45"/>
      <c r="AC37" s="237"/>
      <c r="AD37" s="238"/>
      <c r="AE37" s="239"/>
      <c r="AF37" s="94">
        <f>AR35</f>
        <v>1</v>
      </c>
      <c r="AG37" s="242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45"/>
    </row>
    <row r="38" spans="12:44" ht="15" customHeight="1" x14ac:dyDescent="0.25">
      <c r="L38" s="213" t="s">
        <v>761</v>
      </c>
      <c r="M38" s="214"/>
      <c r="N38" s="215"/>
      <c r="O38" s="94">
        <f>S38</f>
        <v>1</v>
      </c>
      <c r="P38" s="222" t="s">
        <v>766</v>
      </c>
      <c r="Q38" s="214"/>
      <c r="R38" s="214"/>
      <c r="S38" s="214">
        <f>IF(MAX(F2:F7)=F4,1,0)</f>
        <v>1</v>
      </c>
      <c r="T38" s="214" t="s">
        <v>351</v>
      </c>
      <c r="U38" s="214"/>
      <c r="V38" s="214"/>
      <c r="W38" s="225">
        <f>IF(MAX(I11:I18)=I11,1,0)</f>
        <v>1</v>
      </c>
      <c r="X38" s="214"/>
      <c r="Y38" s="214"/>
      <c r="Z38" s="214"/>
      <c r="AA38" s="228"/>
      <c r="AC38" s="213" t="s">
        <v>761</v>
      </c>
      <c r="AD38" s="214"/>
      <c r="AE38" s="215"/>
      <c r="AF38" s="94">
        <f>AJ38</f>
        <v>1</v>
      </c>
      <c r="AG38" s="222" t="s">
        <v>766</v>
      </c>
      <c r="AH38" s="214"/>
      <c r="AI38" s="214"/>
      <c r="AJ38" s="214">
        <f>IF(MAX(F2:F7)=F4,1,0)</f>
        <v>1</v>
      </c>
      <c r="AK38" s="214" t="s">
        <v>351</v>
      </c>
      <c r="AL38" s="214"/>
      <c r="AM38" s="214"/>
      <c r="AN38" s="225">
        <f>IF(MAX(I11:I18)=I11,1,0)</f>
        <v>1</v>
      </c>
      <c r="AO38" s="214"/>
      <c r="AP38" s="214"/>
      <c r="AQ38" s="214"/>
      <c r="AR38" s="228"/>
    </row>
    <row r="39" spans="12:44" x14ac:dyDescent="0.25">
      <c r="L39" s="216"/>
      <c r="M39" s="217"/>
      <c r="N39" s="218"/>
      <c r="O39" s="94">
        <f>W38</f>
        <v>1</v>
      </c>
      <c r="P39" s="223"/>
      <c r="Q39" s="217"/>
      <c r="R39" s="217"/>
      <c r="S39" s="217"/>
      <c r="T39" s="217"/>
      <c r="U39" s="217"/>
      <c r="V39" s="217"/>
      <c r="W39" s="226"/>
      <c r="X39" s="217"/>
      <c r="Y39" s="217"/>
      <c r="Z39" s="217"/>
      <c r="AA39" s="229"/>
      <c r="AC39" s="216"/>
      <c r="AD39" s="217"/>
      <c r="AE39" s="218"/>
      <c r="AF39" s="94">
        <f>AN38</f>
        <v>1</v>
      </c>
      <c r="AG39" s="223"/>
      <c r="AH39" s="217"/>
      <c r="AI39" s="217"/>
      <c r="AJ39" s="217"/>
      <c r="AK39" s="217"/>
      <c r="AL39" s="217"/>
      <c r="AM39" s="217"/>
      <c r="AN39" s="226"/>
      <c r="AO39" s="217"/>
      <c r="AP39" s="217"/>
      <c r="AQ39" s="217"/>
      <c r="AR39" s="229"/>
    </row>
    <row r="40" spans="12:44" ht="15.75" customHeight="1" thickBot="1" x14ac:dyDescent="0.3">
      <c r="L40" s="219"/>
      <c r="M40" s="220"/>
      <c r="N40" s="221"/>
      <c r="O40" s="96"/>
      <c r="P40" s="224"/>
      <c r="Q40" s="220"/>
      <c r="R40" s="220"/>
      <c r="S40" s="220"/>
      <c r="T40" s="220"/>
      <c r="U40" s="220"/>
      <c r="V40" s="220"/>
      <c r="W40" s="227"/>
      <c r="X40" s="220"/>
      <c r="Y40" s="220"/>
      <c r="Z40" s="220"/>
      <c r="AA40" s="230"/>
      <c r="AC40" s="219"/>
      <c r="AD40" s="220"/>
      <c r="AE40" s="221"/>
      <c r="AF40" s="96"/>
      <c r="AG40" s="224"/>
      <c r="AH40" s="220"/>
      <c r="AI40" s="220"/>
      <c r="AJ40" s="220"/>
      <c r="AK40" s="220"/>
      <c r="AL40" s="220"/>
      <c r="AM40" s="220"/>
      <c r="AN40" s="227"/>
      <c r="AO40" s="220"/>
      <c r="AP40" s="220"/>
      <c r="AQ40" s="220"/>
      <c r="AR40" s="230"/>
    </row>
  </sheetData>
  <mergeCells count="268">
    <mergeCell ref="G5:J5"/>
    <mergeCell ref="A6:E6"/>
    <mergeCell ref="G6:J6"/>
    <mergeCell ref="A7:E7"/>
    <mergeCell ref="G7:J7"/>
    <mergeCell ref="A1:J1"/>
    <mergeCell ref="A2:E2"/>
    <mergeCell ref="G2:J2"/>
    <mergeCell ref="A3:E3"/>
    <mergeCell ref="G3:J3"/>
    <mergeCell ref="A4:E4"/>
    <mergeCell ref="G4:J4"/>
    <mergeCell ref="A15:C15"/>
    <mergeCell ref="A16:C16"/>
    <mergeCell ref="A17:C17"/>
    <mergeCell ref="A18:C18"/>
    <mergeCell ref="A11:C11"/>
    <mergeCell ref="A12:C12"/>
    <mergeCell ref="A13:C13"/>
    <mergeCell ref="A14:C14"/>
    <mergeCell ref="A5:E5"/>
    <mergeCell ref="A9:D9"/>
    <mergeCell ref="A10:C10"/>
    <mergeCell ref="I13:I14"/>
    <mergeCell ref="J13:J14"/>
    <mergeCell ref="F9:J9"/>
    <mergeCell ref="F10:H10"/>
    <mergeCell ref="F11:H12"/>
    <mergeCell ref="I11:I12"/>
    <mergeCell ref="J11:J12"/>
    <mergeCell ref="F13:H14"/>
    <mergeCell ref="P38:R40"/>
    <mergeCell ref="P32:R34"/>
    <mergeCell ref="P22:R25"/>
    <mergeCell ref="L22:N25"/>
    <mergeCell ref="O24:O25"/>
    <mergeCell ref="F15:H15"/>
    <mergeCell ref="F16:H16"/>
    <mergeCell ref="F17:H18"/>
    <mergeCell ref="I17:I18"/>
    <mergeCell ref="J17:J18"/>
    <mergeCell ref="T17:V17"/>
    <mergeCell ref="L32:N34"/>
    <mergeCell ref="L35:N37"/>
    <mergeCell ref="L38:N40"/>
    <mergeCell ref="L3:N5"/>
    <mergeCell ref="L10:N12"/>
    <mergeCell ref="L6:N9"/>
    <mergeCell ref="L17:N21"/>
    <mergeCell ref="T22:V22"/>
    <mergeCell ref="T38:V40"/>
    <mergeCell ref="T18:V18"/>
    <mergeCell ref="T23:V23"/>
    <mergeCell ref="O8:O9"/>
    <mergeCell ref="O15:O16"/>
    <mergeCell ref="X32:Z34"/>
    <mergeCell ref="P35:R37"/>
    <mergeCell ref="X35:Z37"/>
    <mergeCell ref="T32:V32"/>
    <mergeCell ref="T33:V33"/>
    <mergeCell ref="T35:V35"/>
    <mergeCell ref="P26:R28"/>
    <mergeCell ref="X26:Z26"/>
    <mergeCell ref="X27:Z27"/>
    <mergeCell ref="P29:R30"/>
    <mergeCell ref="P31:R31"/>
    <mergeCell ref="T29:V29"/>
    <mergeCell ref="T30:V30"/>
    <mergeCell ref="T26:V26"/>
    <mergeCell ref="T27:V27"/>
    <mergeCell ref="X10:Z10"/>
    <mergeCell ref="X11:Z11"/>
    <mergeCell ref="X12:Z12"/>
    <mergeCell ref="X13:Z13"/>
    <mergeCell ref="X8:Z8"/>
    <mergeCell ref="X9:Z9"/>
    <mergeCell ref="P6:R9"/>
    <mergeCell ref="T9:W9"/>
    <mergeCell ref="T10:V10"/>
    <mergeCell ref="T11:V11"/>
    <mergeCell ref="P10:R12"/>
    <mergeCell ref="X1:AA2"/>
    <mergeCell ref="S3:S5"/>
    <mergeCell ref="T19:W19"/>
    <mergeCell ref="T20:W20"/>
    <mergeCell ref="T21:W21"/>
    <mergeCell ref="P3:R5"/>
    <mergeCell ref="X5:Z5"/>
    <mergeCell ref="T6:V6"/>
    <mergeCell ref="T7:V7"/>
    <mergeCell ref="X6:Z6"/>
    <mergeCell ref="X7:Z7"/>
    <mergeCell ref="T8:W8"/>
    <mergeCell ref="T3:V3"/>
    <mergeCell ref="T4:V4"/>
    <mergeCell ref="X3:Z3"/>
    <mergeCell ref="X4:Z4"/>
    <mergeCell ref="X20:Z20"/>
    <mergeCell ref="X21:Z21"/>
    <mergeCell ref="X18:Z18"/>
    <mergeCell ref="X19:Z19"/>
    <mergeCell ref="AA35:AA37"/>
    <mergeCell ref="X38:AA40"/>
    <mergeCell ref="T31:W31"/>
    <mergeCell ref="T34:W34"/>
    <mergeCell ref="T37:W37"/>
    <mergeCell ref="W38:W40"/>
    <mergeCell ref="S10:S12"/>
    <mergeCell ref="S13:S16"/>
    <mergeCell ref="X28:AA28"/>
    <mergeCell ref="X31:AA31"/>
    <mergeCell ref="AA32:AA34"/>
    <mergeCell ref="S17:S21"/>
    <mergeCell ref="T12:W12"/>
    <mergeCell ref="T13:V13"/>
    <mergeCell ref="T36:V36"/>
    <mergeCell ref="X29:Z29"/>
    <mergeCell ref="X30:Z30"/>
    <mergeCell ref="X22:Z22"/>
    <mergeCell ref="X23:Z23"/>
    <mergeCell ref="X24:Z24"/>
    <mergeCell ref="X25:Z25"/>
    <mergeCell ref="X17:Z17"/>
    <mergeCell ref="T15:W15"/>
    <mergeCell ref="X14:Z14"/>
    <mergeCell ref="S38:S40"/>
    <mergeCell ref="S35:S37"/>
    <mergeCell ref="S29:S30"/>
    <mergeCell ref="S32:S34"/>
    <mergeCell ref="S26:S28"/>
    <mergeCell ref="S22:S25"/>
    <mergeCell ref="A21:C21"/>
    <mergeCell ref="D21:G21"/>
    <mergeCell ref="L29:N31"/>
    <mergeCell ref="P17:R21"/>
    <mergeCell ref="L26:N28"/>
    <mergeCell ref="T24:W24"/>
    <mergeCell ref="T25:W25"/>
    <mergeCell ref="T28:W28"/>
    <mergeCell ref="A20:G20"/>
    <mergeCell ref="A23:G23"/>
    <mergeCell ref="A24:C24"/>
    <mergeCell ref="D24:G24"/>
    <mergeCell ref="AC1:AF2"/>
    <mergeCell ref="AG1:AJ2"/>
    <mergeCell ref="AC6:AE9"/>
    <mergeCell ref="AG6:AI9"/>
    <mergeCell ref="AJ6:AJ9"/>
    <mergeCell ref="O19:O21"/>
    <mergeCell ref="X15:Z15"/>
    <mergeCell ref="X16:Z16"/>
    <mergeCell ref="P13:R16"/>
    <mergeCell ref="L13:N16"/>
    <mergeCell ref="T14:V14"/>
    <mergeCell ref="T16:W16"/>
    <mergeCell ref="L1:O2"/>
    <mergeCell ref="P1:S2"/>
    <mergeCell ref="S6:S9"/>
    <mergeCell ref="T1:W2"/>
    <mergeCell ref="T5:W5"/>
    <mergeCell ref="AK1:AN2"/>
    <mergeCell ref="AO1:AR2"/>
    <mergeCell ref="AC3:AE5"/>
    <mergeCell ref="AG3:AI5"/>
    <mergeCell ref="AJ3:AJ5"/>
    <mergeCell ref="AK3:AM3"/>
    <mergeCell ref="AO3:AQ3"/>
    <mergeCell ref="AK4:AM4"/>
    <mergeCell ref="AO4:AQ4"/>
    <mergeCell ref="AK5:AN5"/>
    <mergeCell ref="AO5:AQ5"/>
    <mergeCell ref="AK6:AM6"/>
    <mergeCell ref="AO6:AQ6"/>
    <mergeCell ref="AK7:AM7"/>
    <mergeCell ref="AO7:AQ7"/>
    <mergeCell ref="AC13:AE16"/>
    <mergeCell ref="AG13:AI16"/>
    <mergeCell ref="AJ13:AJ16"/>
    <mergeCell ref="AK13:AM13"/>
    <mergeCell ref="AO13:AQ13"/>
    <mergeCell ref="AK14:AM14"/>
    <mergeCell ref="AF8:AF9"/>
    <mergeCell ref="AK8:AN8"/>
    <mergeCell ref="AO8:AQ8"/>
    <mergeCell ref="AK9:AN9"/>
    <mergeCell ref="AO9:AQ9"/>
    <mergeCell ref="AC10:AE12"/>
    <mergeCell ref="AG10:AI12"/>
    <mergeCell ref="AJ10:AJ12"/>
    <mergeCell ref="AK10:AM10"/>
    <mergeCell ref="AO10:AQ10"/>
    <mergeCell ref="AO14:AQ14"/>
    <mergeCell ref="AF15:AF16"/>
    <mergeCell ref="AK15:AN15"/>
    <mergeCell ref="AO15:AQ15"/>
    <mergeCell ref="AK16:AN16"/>
    <mergeCell ref="AO16:AQ16"/>
    <mergeCell ref="AK11:AM11"/>
    <mergeCell ref="AO11:AQ11"/>
    <mergeCell ref="AK12:AN12"/>
    <mergeCell ref="AO12:AQ12"/>
    <mergeCell ref="AC22:AE25"/>
    <mergeCell ref="AG22:AI25"/>
    <mergeCell ref="AJ22:AJ25"/>
    <mergeCell ref="AK22:AM22"/>
    <mergeCell ref="AO22:AQ22"/>
    <mergeCell ref="AK23:AM23"/>
    <mergeCell ref="AC17:AE21"/>
    <mergeCell ref="AG17:AI21"/>
    <mergeCell ref="AJ17:AJ21"/>
    <mergeCell ref="AK17:AM17"/>
    <mergeCell ref="AO17:AQ17"/>
    <mergeCell ref="AK18:AM18"/>
    <mergeCell ref="AO18:AQ18"/>
    <mergeCell ref="AF19:AF21"/>
    <mergeCell ref="AK19:AN19"/>
    <mergeCell ref="AO19:AQ19"/>
    <mergeCell ref="AO23:AQ23"/>
    <mergeCell ref="AF24:AF25"/>
    <mergeCell ref="AK24:AN24"/>
    <mergeCell ref="AO24:AQ24"/>
    <mergeCell ref="AK25:AN25"/>
    <mergeCell ref="AO25:AQ25"/>
    <mergeCell ref="AK20:AN20"/>
    <mergeCell ref="AO20:AQ20"/>
    <mergeCell ref="AK21:AN21"/>
    <mergeCell ref="AO21:AQ21"/>
    <mergeCell ref="AC26:AE28"/>
    <mergeCell ref="AG26:AI28"/>
    <mergeCell ref="AJ26:AJ28"/>
    <mergeCell ref="AK26:AM26"/>
    <mergeCell ref="AO26:AQ26"/>
    <mergeCell ref="AK27:AM27"/>
    <mergeCell ref="AO27:AQ27"/>
    <mergeCell ref="AK28:AN28"/>
    <mergeCell ref="AO28:AR28"/>
    <mergeCell ref="AC32:AE34"/>
    <mergeCell ref="AG32:AI34"/>
    <mergeCell ref="AJ32:AJ34"/>
    <mergeCell ref="AK32:AM32"/>
    <mergeCell ref="AO32:AQ34"/>
    <mergeCell ref="AR32:AR34"/>
    <mergeCell ref="AK33:AM33"/>
    <mergeCell ref="AK34:AN34"/>
    <mergeCell ref="AC29:AE31"/>
    <mergeCell ref="AG29:AI30"/>
    <mergeCell ref="AJ29:AJ30"/>
    <mergeCell ref="AK29:AM29"/>
    <mergeCell ref="AO29:AQ29"/>
    <mergeCell ref="AK30:AM30"/>
    <mergeCell ref="AO30:AQ30"/>
    <mergeCell ref="AG31:AI31"/>
    <mergeCell ref="AK31:AN31"/>
    <mergeCell ref="AO31:AR31"/>
    <mergeCell ref="AC38:AE40"/>
    <mergeCell ref="AG38:AI40"/>
    <mergeCell ref="AJ38:AJ40"/>
    <mergeCell ref="AK38:AM40"/>
    <mergeCell ref="AN38:AN40"/>
    <mergeCell ref="AO38:AR40"/>
    <mergeCell ref="AC35:AE37"/>
    <mergeCell ref="AG35:AI37"/>
    <mergeCell ref="AJ35:AJ37"/>
    <mergeCell ref="AK35:AM35"/>
    <mergeCell ref="AO35:AQ37"/>
    <mergeCell ref="AR35:AR37"/>
    <mergeCell ref="AK36:AM36"/>
    <mergeCell ref="AK37:AN37"/>
  </mergeCells>
  <conditionalFormatting sqref="J11 J13 J15:J17">
    <cfRule type="containsText" dxfId="119" priority="119" operator="containsText" text="ЛОЖЬ">
      <formula>NOT(ISERROR(SEARCH("ЛОЖЬ",J11)))</formula>
    </cfRule>
  </conditionalFormatting>
  <conditionalFormatting sqref="S3:S40">
    <cfRule type="cellIs" dxfId="118" priority="117" operator="equal">
      <formula>0</formula>
    </cfRule>
    <cfRule type="cellIs" dxfId="117" priority="118" operator="equal">
      <formula>1</formula>
    </cfRule>
  </conditionalFormatting>
  <conditionalFormatting sqref="W3:W4">
    <cfRule type="cellIs" dxfId="116" priority="115" operator="equal">
      <formula>0</formula>
    </cfRule>
    <cfRule type="cellIs" dxfId="115" priority="116" operator="equal">
      <formula>1</formula>
    </cfRule>
  </conditionalFormatting>
  <conditionalFormatting sqref="W6:W7">
    <cfRule type="cellIs" dxfId="114" priority="113" operator="equal">
      <formula>0</formula>
    </cfRule>
    <cfRule type="cellIs" dxfId="113" priority="114" operator="equal">
      <formula>1</formula>
    </cfRule>
  </conditionalFormatting>
  <conditionalFormatting sqref="W10:W11">
    <cfRule type="cellIs" dxfId="112" priority="111" operator="equal">
      <formula>0</formula>
    </cfRule>
    <cfRule type="cellIs" dxfId="111" priority="112" operator="equal">
      <formula>1</formula>
    </cfRule>
  </conditionalFormatting>
  <conditionalFormatting sqref="W13:W14">
    <cfRule type="cellIs" dxfId="110" priority="109" operator="equal">
      <formula>0</formula>
    </cfRule>
    <cfRule type="cellIs" dxfId="109" priority="110" operator="equal">
      <formula>1</formula>
    </cfRule>
  </conditionalFormatting>
  <conditionalFormatting sqref="W17:W18">
    <cfRule type="cellIs" dxfId="108" priority="105" operator="equal">
      <formula>0</formula>
    </cfRule>
    <cfRule type="cellIs" dxfId="107" priority="106" operator="equal">
      <formula>1</formula>
    </cfRule>
  </conditionalFormatting>
  <conditionalFormatting sqref="W22:W23">
    <cfRule type="cellIs" dxfId="106" priority="103" operator="equal">
      <formula>0</formula>
    </cfRule>
    <cfRule type="cellIs" dxfId="105" priority="104" operator="equal">
      <formula>1</formula>
    </cfRule>
  </conditionalFormatting>
  <conditionalFormatting sqref="W26:W27">
    <cfRule type="cellIs" dxfId="104" priority="101" operator="equal">
      <formula>0</formula>
    </cfRule>
    <cfRule type="cellIs" dxfId="103" priority="102" operator="equal">
      <formula>1</formula>
    </cfRule>
  </conditionalFormatting>
  <conditionalFormatting sqref="W29:W30">
    <cfRule type="cellIs" dxfId="102" priority="99" operator="equal">
      <formula>0</formula>
    </cfRule>
    <cfRule type="cellIs" dxfId="101" priority="100" operator="equal">
      <formula>1</formula>
    </cfRule>
  </conditionalFormatting>
  <conditionalFormatting sqref="W32:W33">
    <cfRule type="cellIs" dxfId="100" priority="97" operator="equal">
      <formula>0</formula>
    </cfRule>
    <cfRule type="cellIs" dxfId="99" priority="98" operator="equal">
      <formula>1</formula>
    </cfRule>
  </conditionalFormatting>
  <conditionalFormatting sqref="W35:W36">
    <cfRule type="cellIs" dxfId="98" priority="95" operator="equal">
      <formula>0</formula>
    </cfRule>
    <cfRule type="cellIs" dxfId="97" priority="96" operator="equal">
      <formula>1</formula>
    </cfRule>
  </conditionalFormatting>
  <conditionalFormatting sqref="W38">
    <cfRule type="cellIs" dxfId="96" priority="93" operator="equal">
      <formula>0</formula>
    </cfRule>
    <cfRule type="cellIs" dxfId="95" priority="94" operator="equal">
      <formula>1</formula>
    </cfRule>
  </conditionalFormatting>
  <conditionalFormatting sqref="AA3:AA5">
    <cfRule type="cellIs" dxfId="94" priority="89" operator="equal">
      <formula>0</formula>
    </cfRule>
    <cfRule type="cellIs" dxfId="93" priority="90" operator="equal">
      <formula>1</formula>
    </cfRule>
  </conditionalFormatting>
  <conditionalFormatting sqref="AA6:AA9">
    <cfRule type="cellIs" dxfId="92" priority="87" operator="equal">
      <formula>0</formula>
    </cfRule>
    <cfRule type="cellIs" dxfId="91" priority="88" operator="equal">
      <formula>1</formula>
    </cfRule>
  </conditionalFormatting>
  <conditionalFormatting sqref="AA10:AA27">
    <cfRule type="cellIs" dxfId="90" priority="85" operator="equal">
      <formula>0</formula>
    </cfRule>
    <cfRule type="cellIs" dxfId="89" priority="86" operator="equal">
      <formula>1</formula>
    </cfRule>
  </conditionalFormatting>
  <conditionalFormatting sqref="AA29:AA30">
    <cfRule type="cellIs" dxfId="88" priority="83" operator="equal">
      <formula>0</formula>
    </cfRule>
    <cfRule type="cellIs" dxfId="87" priority="84" operator="equal">
      <formula>1</formula>
    </cfRule>
  </conditionalFormatting>
  <conditionalFormatting sqref="AA32">
    <cfRule type="cellIs" dxfId="86" priority="81" operator="equal">
      <formula>0</formula>
    </cfRule>
    <cfRule type="cellIs" dxfId="85" priority="82" operator="equal">
      <formula>1</formula>
    </cfRule>
  </conditionalFormatting>
  <conditionalFormatting sqref="AA35">
    <cfRule type="cellIs" dxfId="84" priority="79" operator="equal">
      <formula>0</formula>
    </cfRule>
    <cfRule type="cellIs" dxfId="83" priority="80" operator="equal">
      <formula>1</formula>
    </cfRule>
  </conditionalFormatting>
  <conditionalFormatting sqref="O3:O5">
    <cfRule type="cellIs" dxfId="82" priority="75" operator="equal">
      <formula>0</formula>
    </cfRule>
    <cfRule type="cellIs" dxfId="81" priority="76" operator="equal">
      <formula>1</formula>
    </cfRule>
  </conditionalFormatting>
  <conditionalFormatting sqref="O6:O8">
    <cfRule type="cellIs" dxfId="80" priority="73" operator="equal">
      <formula>0</formula>
    </cfRule>
    <cfRule type="cellIs" dxfId="79" priority="74" operator="equal">
      <formula>1</formula>
    </cfRule>
  </conditionalFormatting>
  <conditionalFormatting sqref="O10:O12">
    <cfRule type="cellIs" dxfId="78" priority="71" operator="equal">
      <formula>0</formula>
    </cfRule>
    <cfRule type="cellIs" dxfId="77" priority="72" operator="equal">
      <formula>1</formula>
    </cfRule>
  </conditionalFormatting>
  <conditionalFormatting sqref="O13:O15">
    <cfRule type="cellIs" dxfId="76" priority="69" operator="equal">
      <formula>0</formula>
    </cfRule>
    <cfRule type="cellIs" dxfId="75" priority="70" operator="equal">
      <formula>1</formula>
    </cfRule>
  </conditionalFormatting>
  <conditionalFormatting sqref="O17:O19">
    <cfRule type="cellIs" dxfId="74" priority="67" operator="equal">
      <formula>0</formula>
    </cfRule>
    <cfRule type="cellIs" dxfId="73" priority="68" operator="equal">
      <formula>1</formula>
    </cfRule>
  </conditionalFormatting>
  <conditionalFormatting sqref="O22:O24">
    <cfRule type="cellIs" dxfId="72" priority="65" operator="equal">
      <formula>0</formula>
    </cfRule>
    <cfRule type="cellIs" dxfId="71" priority="66" operator="equal">
      <formula>1</formula>
    </cfRule>
  </conditionalFormatting>
  <conditionalFormatting sqref="O26:O28">
    <cfRule type="cellIs" dxfId="70" priority="63" operator="equal">
      <formula>0</formula>
    </cfRule>
    <cfRule type="cellIs" dxfId="69" priority="64" operator="equal">
      <formula>1</formula>
    </cfRule>
  </conditionalFormatting>
  <conditionalFormatting sqref="O29:O31">
    <cfRule type="cellIs" dxfId="68" priority="61" operator="equal">
      <formula>0</formula>
    </cfRule>
    <cfRule type="cellIs" dxfId="67" priority="62" operator="equal">
      <formula>1</formula>
    </cfRule>
  </conditionalFormatting>
  <conditionalFormatting sqref="O32:O34">
    <cfRule type="cellIs" dxfId="66" priority="59" operator="equal">
      <formula>0</formula>
    </cfRule>
    <cfRule type="cellIs" dxfId="65" priority="60" operator="equal">
      <formula>1</formula>
    </cfRule>
  </conditionalFormatting>
  <conditionalFormatting sqref="O35:O39">
    <cfRule type="cellIs" dxfId="64" priority="57" operator="equal">
      <formula>0</formula>
    </cfRule>
    <cfRule type="cellIs" dxfId="63" priority="58" operator="equal">
      <formula>1</formula>
    </cfRule>
  </conditionalFormatting>
  <conditionalFormatting sqref="AJ3:AJ40">
    <cfRule type="cellIs" dxfId="62" priority="55" operator="equal">
      <formula>0</formula>
    </cfRule>
    <cfRule type="cellIs" dxfId="61" priority="56" operator="equal">
      <formula>1</formula>
    </cfRule>
  </conditionalFormatting>
  <conditionalFormatting sqref="AN3:AN4">
    <cfRule type="cellIs" dxfId="60" priority="53" operator="equal">
      <formula>0</formula>
    </cfRule>
    <cfRule type="cellIs" dxfId="59" priority="54" operator="equal">
      <formula>1</formula>
    </cfRule>
  </conditionalFormatting>
  <conditionalFormatting sqref="AN6:AN7">
    <cfRule type="cellIs" dxfId="58" priority="51" operator="equal">
      <formula>0</formula>
    </cfRule>
    <cfRule type="cellIs" dxfId="57" priority="52" operator="equal">
      <formula>1</formula>
    </cfRule>
  </conditionalFormatting>
  <conditionalFormatting sqref="AN10:AN11">
    <cfRule type="cellIs" dxfId="56" priority="49" operator="equal">
      <formula>0</formula>
    </cfRule>
    <cfRule type="cellIs" dxfId="55" priority="50" operator="equal">
      <formula>1</formula>
    </cfRule>
  </conditionalFormatting>
  <conditionalFormatting sqref="AN13:AN14">
    <cfRule type="cellIs" dxfId="54" priority="47" operator="equal">
      <formula>0</formula>
    </cfRule>
    <cfRule type="cellIs" dxfId="53" priority="48" operator="equal">
      <formula>1</formula>
    </cfRule>
  </conditionalFormatting>
  <conditionalFormatting sqref="AN17:AN18">
    <cfRule type="cellIs" dxfId="52" priority="45" operator="equal">
      <formula>0</formula>
    </cfRule>
    <cfRule type="cellIs" dxfId="51" priority="46" operator="equal">
      <formula>1</formula>
    </cfRule>
  </conditionalFormatting>
  <conditionalFormatting sqref="AN22:AN23">
    <cfRule type="cellIs" dxfId="50" priority="43" operator="equal">
      <formula>0</formula>
    </cfRule>
    <cfRule type="cellIs" dxfId="49" priority="44" operator="equal">
      <formula>1</formula>
    </cfRule>
  </conditionalFormatting>
  <conditionalFormatting sqref="AN26:AN27">
    <cfRule type="cellIs" dxfId="48" priority="41" operator="equal">
      <formula>0</formula>
    </cfRule>
    <cfRule type="cellIs" dxfId="47" priority="42" operator="equal">
      <formula>1</formula>
    </cfRule>
  </conditionalFormatting>
  <conditionalFormatting sqref="AN29:AN30">
    <cfRule type="cellIs" dxfId="46" priority="39" operator="equal">
      <formula>0</formula>
    </cfRule>
    <cfRule type="cellIs" dxfId="45" priority="40" operator="equal">
      <formula>1</formula>
    </cfRule>
  </conditionalFormatting>
  <conditionalFormatting sqref="AN32:AN33">
    <cfRule type="cellIs" dxfId="44" priority="37" operator="equal">
      <formula>0</formula>
    </cfRule>
    <cfRule type="cellIs" dxfId="43" priority="38" operator="equal">
      <formula>1</formula>
    </cfRule>
  </conditionalFormatting>
  <conditionalFormatting sqref="AN35:AN36">
    <cfRule type="cellIs" dxfId="42" priority="35" operator="equal">
      <formula>0</formula>
    </cfRule>
    <cfRule type="cellIs" dxfId="41" priority="36" operator="equal">
      <formula>1</formula>
    </cfRule>
  </conditionalFormatting>
  <conditionalFormatting sqref="AN38">
    <cfRule type="cellIs" dxfId="40" priority="33" operator="equal">
      <formula>0</formula>
    </cfRule>
    <cfRule type="cellIs" dxfId="39" priority="34" operator="equal">
      <formula>1</formula>
    </cfRule>
  </conditionalFormatting>
  <conditionalFormatting sqref="AR3:AR5">
    <cfRule type="cellIs" dxfId="38" priority="31" operator="equal">
      <formula>0</formula>
    </cfRule>
    <cfRule type="cellIs" dxfId="37" priority="32" operator="equal">
      <formula>1</formula>
    </cfRule>
  </conditionalFormatting>
  <conditionalFormatting sqref="AR6:AR9">
    <cfRule type="cellIs" dxfId="36" priority="29" operator="equal">
      <formula>0</formula>
    </cfRule>
    <cfRule type="cellIs" dxfId="35" priority="30" operator="equal">
      <formula>1</formula>
    </cfRule>
  </conditionalFormatting>
  <conditionalFormatting sqref="AR10:AR27">
    <cfRule type="cellIs" dxfId="34" priority="27" operator="equal">
      <formula>0</formula>
    </cfRule>
    <cfRule type="cellIs" dxfId="33" priority="28" operator="equal">
      <formula>1</formula>
    </cfRule>
  </conditionalFormatting>
  <conditionalFormatting sqref="AR29:AR30">
    <cfRule type="cellIs" dxfId="32" priority="25" operator="equal">
      <formula>0</formula>
    </cfRule>
    <cfRule type="cellIs" dxfId="31" priority="26" operator="equal">
      <formula>1</formula>
    </cfRule>
  </conditionalFormatting>
  <conditionalFormatting sqref="AR32">
    <cfRule type="cellIs" dxfId="30" priority="23" operator="equal">
      <formula>0</formula>
    </cfRule>
    <cfRule type="cellIs" dxfId="29" priority="24" operator="equal">
      <formula>1</formula>
    </cfRule>
  </conditionalFormatting>
  <conditionalFormatting sqref="AR35">
    <cfRule type="cellIs" dxfId="28" priority="21" operator="equal">
      <formula>0</formula>
    </cfRule>
    <cfRule type="cellIs" dxfId="27" priority="22" operator="equal">
      <formula>1</formula>
    </cfRule>
  </conditionalFormatting>
  <conditionalFormatting sqref="AF3:AF5">
    <cfRule type="cellIs" dxfId="26" priority="19" operator="equal">
      <formula>0</formula>
    </cfRule>
    <cfRule type="cellIs" dxfId="25" priority="20" operator="equal">
      <formula>1</formula>
    </cfRule>
  </conditionalFormatting>
  <conditionalFormatting sqref="AF6:AF8">
    <cfRule type="cellIs" dxfId="24" priority="17" operator="equal">
      <formula>0</formula>
    </cfRule>
    <cfRule type="cellIs" dxfId="23" priority="18" operator="equal">
      <formula>1</formula>
    </cfRule>
  </conditionalFormatting>
  <conditionalFormatting sqref="AF10:AF12">
    <cfRule type="cellIs" dxfId="22" priority="15" operator="equal">
      <formula>0</formula>
    </cfRule>
    <cfRule type="cellIs" dxfId="21" priority="16" operator="equal">
      <formula>1</formula>
    </cfRule>
  </conditionalFormatting>
  <conditionalFormatting sqref="AF13:AF15">
    <cfRule type="cellIs" dxfId="20" priority="13" operator="equal">
      <formula>0</formula>
    </cfRule>
    <cfRule type="cellIs" dxfId="19" priority="14" operator="equal">
      <formula>1</formula>
    </cfRule>
  </conditionalFormatting>
  <conditionalFormatting sqref="AF17:AF19">
    <cfRule type="cellIs" dxfId="18" priority="11" operator="equal">
      <formula>0</formula>
    </cfRule>
    <cfRule type="cellIs" dxfId="17" priority="12" operator="equal">
      <formula>1</formula>
    </cfRule>
  </conditionalFormatting>
  <conditionalFormatting sqref="AF22:AF24">
    <cfRule type="cellIs" dxfId="16" priority="9" operator="equal">
      <formula>0</formula>
    </cfRule>
    <cfRule type="cellIs" dxfId="15" priority="10" operator="equal">
      <formula>1</formula>
    </cfRule>
  </conditionalFormatting>
  <conditionalFormatting sqref="AF26:AF28">
    <cfRule type="cellIs" dxfId="14" priority="7" operator="equal">
      <formula>0</formula>
    </cfRule>
    <cfRule type="cellIs" dxfId="13" priority="8" operator="equal">
      <formula>1</formula>
    </cfRule>
  </conditionalFormatting>
  <conditionalFormatting sqref="AF29:AF31">
    <cfRule type="cellIs" dxfId="12" priority="5" operator="equal">
      <formula>0</formula>
    </cfRule>
    <cfRule type="cellIs" dxfId="11" priority="6" operator="equal">
      <formula>1</formula>
    </cfRule>
  </conditionalFormatting>
  <conditionalFormatting sqref="AF32:AF34">
    <cfRule type="cellIs" dxfId="10" priority="3" operator="equal">
      <formula>0</formula>
    </cfRule>
    <cfRule type="cellIs" dxfId="9" priority="4" operator="equal">
      <formula>1</formula>
    </cfRule>
  </conditionalFormatting>
  <conditionalFormatting sqref="AF35:AF39">
    <cfRule type="cellIs" dxfId="8" priority="1" operator="equal">
      <formula>0</formula>
    </cfRule>
    <cfRule type="cellIs" dxfId="7" priority="2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2">
    <tabColor rgb="FF7030A0"/>
  </sheetPr>
  <dimension ref="A1:Y51"/>
  <sheetViews>
    <sheetView zoomScale="85" zoomScaleNormal="85" workbookViewId="0">
      <selection activeCell="B3" sqref="B3:G3"/>
    </sheetView>
  </sheetViews>
  <sheetFormatPr defaultRowHeight="15" x14ac:dyDescent="0.25"/>
  <cols>
    <col min="1" max="1" width="11" style="22" customWidth="1"/>
    <col min="2" max="3" width="9.140625" style="22"/>
    <col min="4" max="4" width="17.42578125" style="22" customWidth="1"/>
    <col min="5" max="5" width="2.28515625" style="22" customWidth="1"/>
    <col min="6" max="6" width="11.140625" style="22" customWidth="1"/>
    <col min="7" max="7" width="5.7109375" style="22" customWidth="1"/>
    <col min="8" max="8" width="9.7109375" style="22" customWidth="1"/>
    <col min="9" max="9" width="10.5703125" style="22" customWidth="1"/>
    <col min="10" max="10" width="12.7109375" style="22" customWidth="1"/>
    <col min="11" max="16384" width="9.140625" style="22"/>
  </cols>
  <sheetData>
    <row r="1" spans="1:14" ht="25.5" customHeight="1" x14ac:dyDescent="0.25">
      <c r="A1" s="344" t="s">
        <v>746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4" ht="14.1" customHeight="1" x14ac:dyDescent="0.25"/>
    <row r="3" spans="1:14" ht="18.75" x14ac:dyDescent="0.25">
      <c r="A3" s="63" t="s">
        <v>123</v>
      </c>
      <c r="B3" s="343" t="str">
        <f>PROPER('Проф. склонности'!E2)</f>
        <v/>
      </c>
      <c r="C3" s="343"/>
      <c r="D3" s="343"/>
      <c r="E3" s="343"/>
      <c r="F3" s="343"/>
      <c r="G3" s="343"/>
      <c r="H3" s="63" t="s">
        <v>1</v>
      </c>
      <c r="I3" s="341">
        <f>'Проф. склонности'!N2</f>
        <v>0</v>
      </c>
      <c r="J3" s="341"/>
      <c r="N3" s="23"/>
    </row>
    <row r="4" spans="1:14" ht="18.75" x14ac:dyDescent="0.25">
      <c r="A4" s="63" t="s">
        <v>3</v>
      </c>
      <c r="B4" s="343" t="str">
        <f>CONCATENATE('Проф. склонности'!E3, " лет")</f>
        <v xml:space="preserve"> лет</v>
      </c>
      <c r="C4" s="343"/>
      <c r="D4" s="343"/>
      <c r="E4" s="343"/>
      <c r="F4" s="343"/>
      <c r="G4" s="343"/>
      <c r="H4" s="63" t="s">
        <v>124</v>
      </c>
      <c r="I4" s="342">
        <f ca="1">TODAY()</f>
        <v>45656</v>
      </c>
      <c r="J4" s="343"/>
    </row>
    <row r="5" spans="1:14" ht="7.5" customHeight="1" x14ac:dyDescent="0.25">
      <c r="A5" s="24"/>
      <c r="B5" s="25"/>
      <c r="C5" s="25"/>
      <c r="D5" s="25"/>
      <c r="E5" s="25"/>
      <c r="F5" s="25"/>
      <c r="G5" s="24"/>
      <c r="H5" s="26"/>
      <c r="I5" s="25"/>
      <c r="J5" s="23"/>
      <c r="K5" s="23"/>
    </row>
    <row r="6" spans="1:14" ht="20.100000000000001" customHeight="1" x14ac:dyDescent="0.25">
      <c r="A6" s="196" t="s">
        <v>122</v>
      </c>
      <c r="B6" s="196"/>
      <c r="C6" s="196"/>
      <c r="D6" s="196"/>
      <c r="E6" s="196"/>
      <c r="F6" s="196"/>
      <c r="G6" s="196"/>
      <c r="H6" s="196"/>
      <c r="I6" s="196"/>
      <c r="J6" s="196"/>
    </row>
    <row r="7" spans="1:14" ht="18.75" customHeight="1" x14ac:dyDescent="0.25">
      <c r="A7" s="335" t="s">
        <v>112</v>
      </c>
      <c r="B7" s="335"/>
      <c r="C7" s="335"/>
      <c r="D7" s="335"/>
      <c r="E7" s="335"/>
      <c r="F7" s="38" t="str">
        <f>CONCATENATE(ОПС!Z2," / 12")</f>
        <v>0 / 12</v>
      </c>
      <c r="G7" s="335" t="str">
        <f>ОПС!AA2</f>
        <v>Профессиональная склонность не выражена</v>
      </c>
      <c r="H7" s="335"/>
      <c r="I7" s="335"/>
      <c r="J7" s="335"/>
    </row>
    <row r="8" spans="1:14" ht="18.75" customHeight="1" x14ac:dyDescent="0.25">
      <c r="A8" s="335" t="s">
        <v>308</v>
      </c>
      <c r="B8" s="335"/>
      <c r="C8" s="335"/>
      <c r="D8" s="335"/>
      <c r="E8" s="335"/>
      <c r="F8" s="38" t="str">
        <f>CONCATENATE(ОПС!Z3," / 12")</f>
        <v>0 / 12</v>
      </c>
      <c r="G8" s="335" t="str">
        <f>ОПС!AA3</f>
        <v>Профессиональная склонность не выражена</v>
      </c>
      <c r="H8" s="335"/>
      <c r="I8" s="335"/>
      <c r="J8" s="335"/>
    </row>
    <row r="9" spans="1:14" ht="18.75" customHeight="1" x14ac:dyDescent="0.25">
      <c r="A9" s="335" t="s">
        <v>117</v>
      </c>
      <c r="B9" s="335"/>
      <c r="C9" s="335"/>
      <c r="D9" s="335"/>
      <c r="E9" s="335"/>
      <c r="F9" s="38" t="str">
        <f>CONCATENATE(ОПС!Z4," / 12")</f>
        <v>0 / 12</v>
      </c>
      <c r="G9" s="335" t="str">
        <f>ОПС!AA4</f>
        <v>Профессиональная склонность не выражена</v>
      </c>
      <c r="H9" s="335"/>
      <c r="I9" s="335"/>
      <c r="J9" s="335"/>
    </row>
    <row r="10" spans="1:14" ht="18.75" customHeight="1" x14ac:dyDescent="0.25">
      <c r="A10" s="335" t="s">
        <v>118</v>
      </c>
      <c r="B10" s="335"/>
      <c r="C10" s="335"/>
      <c r="D10" s="335"/>
      <c r="E10" s="335"/>
      <c r="F10" s="38" t="str">
        <f>CONCATENATE(ОПС!Z5," / 12")</f>
        <v>0 / 12</v>
      </c>
      <c r="G10" s="335" t="str">
        <f>ОПС!AA5</f>
        <v>Профессиональная склонность не выражена</v>
      </c>
      <c r="H10" s="335"/>
      <c r="I10" s="335"/>
      <c r="J10" s="335"/>
    </row>
    <row r="11" spans="1:14" ht="18.75" customHeight="1" x14ac:dyDescent="0.25">
      <c r="A11" s="335" t="s">
        <v>119</v>
      </c>
      <c r="B11" s="335"/>
      <c r="C11" s="335"/>
      <c r="D11" s="335"/>
      <c r="E11" s="335"/>
      <c r="F11" s="38" t="str">
        <f>CONCATENATE(ОПС!Z6," / 12")</f>
        <v>0 / 12</v>
      </c>
      <c r="G11" s="335" t="str">
        <f>ОПС!AA6</f>
        <v>Профессиональная склонность не выражена</v>
      </c>
      <c r="H11" s="335"/>
      <c r="I11" s="335"/>
      <c r="J11" s="335"/>
    </row>
    <row r="12" spans="1:14" ht="18.75" customHeight="1" x14ac:dyDescent="0.25">
      <c r="A12" s="335" t="s">
        <v>120</v>
      </c>
      <c r="B12" s="335"/>
      <c r="C12" s="335"/>
      <c r="D12" s="335"/>
      <c r="E12" s="335"/>
      <c r="F12" s="38" t="str">
        <f>CONCATENATE(ОПС!Z7," / 12")</f>
        <v>0 / 12</v>
      </c>
      <c r="G12" s="335" t="str">
        <f>ОПС!AA7</f>
        <v>Профессиональная склонность не выражена</v>
      </c>
      <c r="H12" s="335"/>
      <c r="I12" s="335"/>
      <c r="J12" s="335"/>
    </row>
    <row r="13" spans="1:14" ht="9" customHeight="1" x14ac:dyDescent="0.25">
      <c r="A13" s="345"/>
      <c r="B13" s="345"/>
      <c r="C13" s="345"/>
      <c r="D13" s="345"/>
      <c r="E13" s="345"/>
      <c r="F13" s="345"/>
      <c r="G13" s="345"/>
      <c r="H13" s="345"/>
      <c r="I13" s="345"/>
    </row>
    <row r="14" spans="1:14" ht="20.100000000000001" customHeight="1" x14ac:dyDescent="0.25">
      <c r="A14" s="196" t="s">
        <v>710</v>
      </c>
      <c r="B14" s="196"/>
      <c r="C14" s="196"/>
      <c r="D14" s="196"/>
      <c r="E14" s="196"/>
      <c r="F14" s="196"/>
      <c r="G14" s="196"/>
      <c r="H14" s="196"/>
      <c r="I14" s="196"/>
      <c r="J14" s="196"/>
    </row>
    <row r="15" spans="1:14" ht="15.75" x14ac:dyDescent="0.25">
      <c r="A15" s="346" t="s">
        <v>283</v>
      </c>
      <c r="B15" s="346"/>
      <c r="C15" s="346" t="s">
        <v>284</v>
      </c>
      <c r="D15" s="346"/>
      <c r="E15" s="346" t="s">
        <v>285</v>
      </c>
      <c r="F15" s="346"/>
      <c r="G15" s="346"/>
      <c r="H15" s="346" t="s">
        <v>286</v>
      </c>
      <c r="I15" s="346"/>
      <c r="J15" s="346"/>
    </row>
    <row r="16" spans="1:14" ht="15.75" x14ac:dyDescent="0.25">
      <c r="A16" s="347">
        <f>ОКИ!H4</f>
        <v>0</v>
      </c>
      <c r="B16" s="347"/>
      <c r="C16" s="347">
        <f>ОКИ!H5</f>
        <v>0</v>
      </c>
      <c r="D16" s="347"/>
      <c r="E16" s="347">
        <f>ОКИ!H6</f>
        <v>0</v>
      </c>
      <c r="F16" s="347"/>
      <c r="G16" s="347"/>
      <c r="H16" s="347">
        <f>ОКИ!H7</f>
        <v>0</v>
      </c>
      <c r="I16" s="347"/>
      <c r="J16" s="347"/>
    </row>
    <row r="17" spans="1:25" ht="15.75" x14ac:dyDescent="0.25">
      <c r="A17" s="347" t="s">
        <v>287</v>
      </c>
      <c r="B17" s="347"/>
      <c r="C17" s="347" t="s">
        <v>288</v>
      </c>
      <c r="D17" s="347"/>
      <c r="E17" s="346" t="s">
        <v>289</v>
      </c>
      <c r="F17" s="346"/>
      <c r="G17" s="346"/>
      <c r="H17" s="346" t="s">
        <v>290</v>
      </c>
      <c r="I17" s="346"/>
      <c r="J17" s="346"/>
      <c r="U17"/>
      <c r="V17"/>
      <c r="W17"/>
      <c r="X17"/>
      <c r="Y17"/>
    </row>
    <row r="18" spans="1:25" ht="15.75" x14ac:dyDescent="0.25">
      <c r="A18" s="347">
        <f>ОКИ!H8</f>
        <v>0</v>
      </c>
      <c r="B18" s="347"/>
      <c r="C18" s="347">
        <f>ОКИ!H9</f>
        <v>0</v>
      </c>
      <c r="D18" s="347"/>
      <c r="E18" s="347">
        <f>ОКИ!H10</f>
        <v>0</v>
      </c>
      <c r="F18" s="347"/>
      <c r="G18" s="347"/>
      <c r="H18" s="347">
        <f>ОКИ!H11</f>
        <v>0</v>
      </c>
      <c r="I18" s="347"/>
      <c r="J18" s="347"/>
      <c r="U18"/>
      <c r="V18"/>
      <c r="W18"/>
      <c r="X18"/>
      <c r="Y18"/>
    </row>
    <row r="19" spans="1:25" ht="15.75" x14ac:dyDescent="0.25">
      <c r="A19" s="347" t="s">
        <v>291</v>
      </c>
      <c r="B19" s="347"/>
      <c r="C19" s="347" t="s">
        <v>292</v>
      </c>
      <c r="D19" s="347"/>
      <c r="E19" s="346" t="s">
        <v>293</v>
      </c>
      <c r="F19" s="346"/>
      <c r="G19" s="346"/>
      <c r="H19" s="346" t="s">
        <v>294</v>
      </c>
      <c r="I19" s="346"/>
      <c r="J19" s="346"/>
      <c r="U19"/>
      <c r="V19"/>
      <c r="W19"/>
      <c r="X19"/>
      <c r="Y19"/>
    </row>
    <row r="20" spans="1:25" ht="15.75" x14ac:dyDescent="0.25">
      <c r="A20" s="347">
        <f>ОКИ!H12</f>
        <v>0</v>
      </c>
      <c r="B20" s="347"/>
      <c r="C20" s="347">
        <f>ОКИ!H13</f>
        <v>0</v>
      </c>
      <c r="D20" s="347"/>
      <c r="E20" s="347">
        <f>ОКИ!H14</f>
        <v>0</v>
      </c>
      <c r="F20" s="347"/>
      <c r="G20" s="347"/>
      <c r="H20" s="347">
        <f>ОКИ!H15</f>
        <v>0</v>
      </c>
      <c r="I20" s="347"/>
      <c r="J20" s="347"/>
      <c r="U20"/>
      <c r="V20"/>
      <c r="W20"/>
      <c r="X20"/>
      <c r="Y20"/>
    </row>
    <row r="21" spans="1:25" ht="15.75" x14ac:dyDescent="0.25">
      <c r="A21" s="347" t="s">
        <v>295</v>
      </c>
      <c r="B21" s="347"/>
      <c r="C21" s="347" t="s">
        <v>296</v>
      </c>
      <c r="D21" s="347"/>
      <c r="E21" s="346" t="s">
        <v>307</v>
      </c>
      <c r="F21" s="346"/>
      <c r="G21" s="346"/>
      <c r="H21" s="346" t="s">
        <v>298</v>
      </c>
      <c r="I21" s="346"/>
      <c r="J21" s="346"/>
      <c r="U21"/>
      <c r="V21"/>
      <c r="W21"/>
      <c r="X21"/>
      <c r="Y21"/>
    </row>
    <row r="22" spans="1:25" ht="15.75" x14ac:dyDescent="0.25">
      <c r="A22" s="347">
        <f>ОКИ!H16</f>
        <v>0</v>
      </c>
      <c r="B22" s="347"/>
      <c r="C22" s="347">
        <f>ОКИ!H16</f>
        <v>0</v>
      </c>
      <c r="D22" s="347"/>
      <c r="E22" s="347">
        <f>ОКИ!H18</f>
        <v>0</v>
      </c>
      <c r="F22" s="347"/>
      <c r="G22" s="347"/>
      <c r="H22" s="347">
        <f>ОКИ!H19</f>
        <v>0</v>
      </c>
      <c r="I22" s="347"/>
      <c r="J22" s="347"/>
      <c r="U22"/>
      <c r="V22"/>
      <c r="W22"/>
      <c r="X22"/>
      <c r="Y22"/>
    </row>
    <row r="23" spans="1:25" ht="15.75" x14ac:dyDescent="0.25">
      <c r="A23" s="347" t="s">
        <v>299</v>
      </c>
      <c r="B23" s="347"/>
      <c r="C23" s="347" t="s">
        <v>300</v>
      </c>
      <c r="D23" s="347"/>
      <c r="E23" s="346" t="s">
        <v>301</v>
      </c>
      <c r="F23" s="346"/>
      <c r="G23" s="346"/>
      <c r="H23" s="346" t="s">
        <v>302</v>
      </c>
      <c r="I23" s="346"/>
      <c r="J23" s="346"/>
      <c r="U23"/>
      <c r="V23"/>
      <c r="W23"/>
      <c r="X23"/>
      <c r="Y23"/>
    </row>
    <row r="24" spans="1:25" ht="15.75" x14ac:dyDescent="0.25">
      <c r="A24" s="347">
        <f>ОКИ!H20</f>
        <v>0</v>
      </c>
      <c r="B24" s="347"/>
      <c r="C24" s="347">
        <f>ОКИ!H21</f>
        <v>0</v>
      </c>
      <c r="D24" s="347"/>
      <c r="E24" s="347">
        <f>ОКИ!H22</f>
        <v>0</v>
      </c>
      <c r="F24" s="347"/>
      <c r="G24" s="347"/>
      <c r="H24" s="347">
        <f>ОКИ!H23</f>
        <v>0</v>
      </c>
      <c r="I24" s="347"/>
      <c r="J24" s="347"/>
      <c r="U24"/>
      <c r="V24"/>
      <c r="W24"/>
      <c r="X24"/>
      <c r="Y24"/>
    </row>
    <row r="25" spans="1:25" ht="15.75" x14ac:dyDescent="0.25">
      <c r="A25" s="347" t="s">
        <v>303</v>
      </c>
      <c r="B25" s="347"/>
      <c r="C25" s="347" t="s">
        <v>304</v>
      </c>
      <c r="D25" s="347"/>
      <c r="E25" s="346" t="s">
        <v>305</v>
      </c>
      <c r="F25" s="346"/>
      <c r="G25" s="346"/>
      <c r="H25" s="346" t="s">
        <v>306</v>
      </c>
      <c r="I25" s="346"/>
      <c r="J25" s="346"/>
    </row>
    <row r="26" spans="1:25" ht="15.75" x14ac:dyDescent="0.25">
      <c r="A26" s="347">
        <f>ОКИ!H24</f>
        <v>0</v>
      </c>
      <c r="B26" s="347"/>
      <c r="C26" s="347">
        <f>ОКИ!H25</f>
        <v>0</v>
      </c>
      <c r="D26" s="347"/>
      <c r="E26" s="347">
        <f>ОКИ!H26</f>
        <v>0</v>
      </c>
      <c r="F26" s="347"/>
      <c r="G26" s="347"/>
      <c r="H26" s="347">
        <f>ОКИ!H27</f>
        <v>0</v>
      </c>
      <c r="I26" s="347"/>
      <c r="J26" s="347"/>
    </row>
    <row r="27" spans="1:25" ht="7.5" customHeight="1" x14ac:dyDescent="0.25"/>
    <row r="28" spans="1:25" ht="20.100000000000001" customHeight="1" x14ac:dyDescent="0.25">
      <c r="A28" s="324" t="s">
        <v>709</v>
      </c>
      <c r="B28" s="325"/>
      <c r="C28" s="325"/>
      <c r="D28" s="326"/>
      <c r="F28" s="324" t="s">
        <v>357</v>
      </c>
      <c r="G28" s="325"/>
      <c r="H28" s="325"/>
      <c r="I28" s="325"/>
      <c r="J28" s="326"/>
      <c r="S28"/>
      <c r="T28"/>
      <c r="U28"/>
      <c r="V28"/>
      <c r="W28"/>
      <c r="X28"/>
    </row>
    <row r="29" spans="1:25" ht="18.75" customHeight="1" x14ac:dyDescent="0.25">
      <c r="A29" s="327" t="s">
        <v>125</v>
      </c>
      <c r="B29" s="328"/>
      <c r="C29" s="329"/>
      <c r="D29" s="65" t="s">
        <v>126</v>
      </c>
      <c r="F29" s="327" t="s">
        <v>125</v>
      </c>
      <c r="G29" s="328"/>
      <c r="H29" s="329"/>
      <c r="I29" s="65" t="s">
        <v>126</v>
      </c>
      <c r="J29" s="65" t="s">
        <v>127</v>
      </c>
      <c r="S29"/>
      <c r="T29"/>
      <c r="U29"/>
      <c r="V29"/>
      <c r="W29"/>
      <c r="X29"/>
    </row>
    <row r="30" spans="1:25" ht="18.75" customHeight="1" x14ac:dyDescent="0.25">
      <c r="A30" s="332" t="s">
        <v>705</v>
      </c>
      <c r="B30" s="333"/>
      <c r="C30" s="334"/>
      <c r="D30" s="80" t="str">
        <f>CONCATENATE(ОЭ!C27," / 20")</f>
        <v>0 / 20</v>
      </c>
      <c r="F30" s="330" t="s">
        <v>351</v>
      </c>
      <c r="G30" s="330"/>
      <c r="H30" s="330"/>
      <c r="I30" s="322" t="str">
        <f>CONCATENATE(ОТМ!J11," / 8")</f>
        <v>0 / 8</v>
      </c>
      <c r="J30" s="323" t="str">
        <f>ОТМ!K11</f>
        <v>низкий</v>
      </c>
      <c r="S30"/>
      <c r="T30"/>
      <c r="U30"/>
      <c r="V30"/>
      <c r="W30"/>
      <c r="X30"/>
    </row>
    <row r="31" spans="1:25" ht="18.75" customHeight="1" x14ac:dyDescent="0.25">
      <c r="A31" s="332" t="s">
        <v>706</v>
      </c>
      <c r="B31" s="333"/>
      <c r="C31" s="334"/>
      <c r="D31" s="80" t="str">
        <f>CONCATENATE(ОЭ!E27," / 20")</f>
        <v>0 / 20</v>
      </c>
      <c r="F31" s="330"/>
      <c r="G31" s="330"/>
      <c r="H31" s="330"/>
      <c r="I31" s="322"/>
      <c r="J31" s="323"/>
      <c r="S31"/>
      <c r="T31"/>
      <c r="U31"/>
      <c r="V31"/>
      <c r="W31"/>
      <c r="X31"/>
    </row>
    <row r="32" spans="1:25" ht="18.75" customHeight="1" x14ac:dyDescent="0.25">
      <c r="A32" s="332" t="s">
        <v>707</v>
      </c>
      <c r="B32" s="333"/>
      <c r="C32" s="334"/>
      <c r="D32" s="80" t="str">
        <f>CONCATENATE(ОЭ!G27," / 20")</f>
        <v>0 / 20</v>
      </c>
      <c r="F32" s="331" t="s">
        <v>352</v>
      </c>
      <c r="G32" s="331"/>
      <c r="H32" s="331"/>
      <c r="I32" s="322" t="str">
        <f>CONCATENATE(ОТМ!J12," / 8")</f>
        <v>0 / 8</v>
      </c>
      <c r="J32" s="323" t="str">
        <f>ОТМ!K12</f>
        <v>низкий</v>
      </c>
      <c r="S32"/>
    </row>
    <row r="33" spans="1:24" ht="18.75" customHeight="1" x14ac:dyDescent="0.25">
      <c r="A33" s="332" t="s">
        <v>708</v>
      </c>
      <c r="B33" s="333"/>
      <c r="C33" s="334"/>
      <c r="D33" s="80" t="str">
        <f>CONCATENATE(ОЭ!I27," / 20")</f>
        <v>0 / 20</v>
      </c>
      <c r="F33" s="331"/>
      <c r="G33" s="331"/>
      <c r="H33" s="331"/>
      <c r="I33" s="322"/>
      <c r="J33" s="323"/>
      <c r="S33"/>
    </row>
    <row r="34" spans="1:24" ht="18.75" customHeight="1" x14ac:dyDescent="0.25">
      <c r="A34" s="332" t="s">
        <v>478</v>
      </c>
      <c r="B34" s="333"/>
      <c r="C34" s="334"/>
      <c r="D34" s="66" t="str">
        <f>CONCATENATE(ОЭ!H8," / 20")</f>
        <v>0 / 20</v>
      </c>
      <c r="F34" s="330" t="s">
        <v>353</v>
      </c>
      <c r="G34" s="330"/>
      <c r="H34" s="330"/>
      <c r="I34" s="79" t="str">
        <f>CONCATENATE(ОТМ!J13, " / 8")</f>
        <v>0 / 8</v>
      </c>
      <c r="J34" s="80" t="str">
        <f>ОТМ!K13</f>
        <v>низкий</v>
      </c>
    </row>
    <row r="35" spans="1:24" ht="18.75" customHeight="1" x14ac:dyDescent="0.25">
      <c r="A35" s="332" t="s">
        <v>479</v>
      </c>
      <c r="B35" s="333"/>
      <c r="C35" s="334"/>
      <c r="D35" s="80" t="str">
        <f>CONCATENATE(ОЭ!H14," / 20")</f>
        <v>0 / 20</v>
      </c>
      <c r="F35" s="330" t="s">
        <v>354</v>
      </c>
      <c r="G35" s="330"/>
      <c r="H35" s="330"/>
      <c r="I35" s="79" t="str">
        <f>CONCATENATE(ОТМ!J14," / 8")</f>
        <v>0 / 8</v>
      </c>
      <c r="J35" s="80" t="str">
        <f>ОТМ!K14</f>
        <v>низкий</v>
      </c>
    </row>
    <row r="36" spans="1:24" ht="18.75" customHeight="1" x14ac:dyDescent="0.25">
      <c r="A36" s="332" t="s">
        <v>480</v>
      </c>
      <c r="B36" s="333"/>
      <c r="C36" s="334"/>
      <c r="D36" s="80" t="str">
        <f>CONCATENATE(ОЭ!H20," / 20")</f>
        <v>0 / 20</v>
      </c>
      <c r="F36" s="331" t="s">
        <v>355</v>
      </c>
      <c r="G36" s="331"/>
      <c r="H36" s="331"/>
      <c r="I36" s="322" t="str">
        <f>CONCATENATE(ОТМ!J15," / 8")</f>
        <v>0 / 8</v>
      </c>
      <c r="J36" s="323" t="str">
        <f>ОТМ!K15</f>
        <v>низкий</v>
      </c>
    </row>
    <row r="37" spans="1:24" ht="18.75" customHeight="1" x14ac:dyDescent="0.25">
      <c r="A37" s="332" t="s">
        <v>481</v>
      </c>
      <c r="B37" s="333"/>
      <c r="C37" s="334"/>
      <c r="D37" s="80" t="str">
        <f>CONCATENATE(ОЭ!H26," / 20")</f>
        <v>0 / 20</v>
      </c>
      <c r="F37" s="331"/>
      <c r="G37" s="331"/>
      <c r="H37" s="331"/>
      <c r="I37" s="322"/>
      <c r="J37" s="323"/>
      <c r="S37"/>
      <c r="T37"/>
      <c r="U37"/>
      <c r="V37"/>
      <c r="W37"/>
      <c r="X37"/>
    </row>
    <row r="38" spans="1:24" ht="8.25" customHeight="1" x14ac:dyDescent="0.25"/>
    <row r="39" spans="1:24" ht="20.100000000000001" customHeight="1" x14ac:dyDescent="0.25">
      <c r="A39" s="324" t="s">
        <v>718</v>
      </c>
      <c r="B39" s="325"/>
      <c r="C39" s="325"/>
      <c r="D39" s="325"/>
      <c r="E39" s="325"/>
      <c r="F39" s="325"/>
      <c r="G39" s="325"/>
      <c r="H39" s="325"/>
      <c r="I39" s="326"/>
      <c r="J39" s="78" t="e">
        <f>ОР!E1</f>
        <v>#VALUE!</v>
      </c>
    </row>
    <row r="40" spans="1:24" ht="15" customHeight="1" x14ac:dyDescent="0.25">
      <c r="A40" s="337" t="e">
        <f>ОР!AA16</f>
        <v>#VALUE!</v>
      </c>
      <c r="B40" s="337"/>
      <c r="C40" s="337"/>
      <c r="D40" s="337"/>
      <c r="E40" s="337"/>
      <c r="F40" s="337"/>
      <c r="G40" s="337"/>
      <c r="H40" s="337"/>
      <c r="I40" s="337"/>
      <c r="J40" s="337"/>
    </row>
    <row r="41" spans="1:24" x14ac:dyDescent="0.25">
      <c r="A41" s="338"/>
      <c r="B41" s="338"/>
      <c r="C41" s="338"/>
      <c r="D41" s="338"/>
      <c r="E41" s="338"/>
      <c r="F41" s="338"/>
      <c r="G41" s="338"/>
      <c r="H41" s="338"/>
      <c r="I41" s="338"/>
      <c r="J41" s="338"/>
    </row>
    <row r="42" spans="1:24" x14ac:dyDescent="0.25">
      <c r="A42" s="338"/>
      <c r="B42" s="338"/>
      <c r="C42" s="338"/>
      <c r="D42" s="338"/>
      <c r="E42" s="338"/>
      <c r="F42" s="338"/>
      <c r="G42" s="338"/>
      <c r="H42" s="338"/>
      <c r="I42" s="338"/>
      <c r="J42" s="338"/>
    </row>
    <row r="43" spans="1:24" x14ac:dyDescent="0.25">
      <c r="A43" s="338"/>
      <c r="B43" s="338"/>
      <c r="C43" s="338"/>
      <c r="D43" s="338"/>
      <c r="E43" s="338"/>
      <c r="F43" s="338"/>
      <c r="G43" s="338"/>
      <c r="H43" s="338"/>
      <c r="I43" s="338"/>
      <c r="J43" s="338"/>
    </row>
    <row r="44" spans="1:24" x14ac:dyDescent="0.25">
      <c r="A44" s="340"/>
      <c r="B44" s="340"/>
      <c r="C44" s="340"/>
      <c r="D44" s="340"/>
      <c r="E44" s="340"/>
      <c r="F44" s="340"/>
      <c r="G44" s="340"/>
      <c r="H44" s="340"/>
      <c r="I44" s="340"/>
      <c r="J44" s="340"/>
    </row>
    <row r="45" spans="1:24" x14ac:dyDescent="0.25">
      <c r="A45" s="337" t="e">
        <f>ОР!AA19</f>
        <v>#VALUE!</v>
      </c>
      <c r="B45" s="337"/>
      <c r="C45" s="337"/>
      <c r="D45" s="337"/>
      <c r="E45" s="337"/>
      <c r="F45" s="337"/>
      <c r="G45" s="337"/>
      <c r="H45" s="337"/>
      <c r="I45" s="337"/>
      <c r="J45" s="337"/>
    </row>
    <row r="46" spans="1:24" x14ac:dyDescent="0.25">
      <c r="A46" s="338"/>
      <c r="B46" s="338"/>
      <c r="C46" s="338"/>
      <c r="D46" s="338"/>
      <c r="E46" s="338"/>
      <c r="F46" s="338"/>
      <c r="G46" s="338"/>
      <c r="H46" s="338"/>
      <c r="I46" s="338"/>
      <c r="J46" s="338"/>
    </row>
    <row r="47" spans="1:24" x14ac:dyDescent="0.25">
      <c r="A47" s="338"/>
      <c r="B47" s="338"/>
      <c r="C47" s="338"/>
      <c r="D47" s="338"/>
      <c r="E47" s="338"/>
      <c r="F47" s="338"/>
      <c r="G47" s="338"/>
      <c r="H47" s="338"/>
      <c r="I47" s="338"/>
      <c r="J47" s="338"/>
    </row>
    <row r="48" spans="1:24" x14ac:dyDescent="0.25">
      <c r="A48" s="339" t="e">
        <f>ОР!AA22</f>
        <v>#VALUE!</v>
      </c>
      <c r="B48" s="339"/>
      <c r="C48" s="339"/>
      <c r="D48" s="339"/>
      <c r="E48" s="339"/>
      <c r="F48" s="339"/>
      <c r="G48" s="339"/>
      <c r="H48" s="339"/>
      <c r="I48" s="339"/>
      <c r="J48" s="339"/>
    </row>
    <row r="49" spans="1:10" x14ac:dyDescent="0.25">
      <c r="A49" s="339"/>
      <c r="B49" s="339"/>
      <c r="C49" s="339"/>
      <c r="D49" s="339"/>
      <c r="E49" s="339"/>
      <c r="F49" s="339"/>
      <c r="G49" s="339"/>
      <c r="H49" s="339"/>
      <c r="I49" s="339"/>
      <c r="J49" s="339"/>
    </row>
    <row r="50" spans="1:10" ht="18.75" x14ac:dyDescent="0.25">
      <c r="A50" s="336" t="str">
        <f>CONCATENATE("Возможный профиль: ",'Профиль обучения'!D21)</f>
        <v>Возможный профиль: Физико математический</v>
      </c>
      <c r="B50" s="336"/>
      <c r="C50" s="336"/>
      <c r="D50" s="336"/>
      <c r="E50" s="336"/>
      <c r="F50" s="336"/>
      <c r="G50" s="336"/>
      <c r="H50" s="336"/>
      <c r="I50" s="336"/>
      <c r="J50" s="336"/>
    </row>
    <row r="51" spans="1:10" x14ac:dyDescent="0.25">
      <c r="H51" s="348" t="s">
        <v>779</v>
      </c>
      <c r="I51" s="348"/>
      <c r="J51" s="348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97">
    <mergeCell ref="H51:J51"/>
    <mergeCell ref="A26:B26"/>
    <mergeCell ref="C26:D26"/>
    <mergeCell ref="H23:J23"/>
    <mergeCell ref="H24:J24"/>
    <mergeCell ref="A24:B24"/>
    <mergeCell ref="C24:D24"/>
    <mergeCell ref="A25:B25"/>
    <mergeCell ref="C25:D25"/>
    <mergeCell ref="A23:B23"/>
    <mergeCell ref="C23:D23"/>
    <mergeCell ref="H26:J26"/>
    <mergeCell ref="H25:J25"/>
    <mergeCell ref="E25:G25"/>
    <mergeCell ref="E26:G26"/>
    <mergeCell ref="A29:C29"/>
    <mergeCell ref="E22:G22"/>
    <mergeCell ref="E23:G23"/>
    <mergeCell ref="E24:G24"/>
    <mergeCell ref="E15:G15"/>
    <mergeCell ref="E16:G16"/>
    <mergeCell ref="E17:G17"/>
    <mergeCell ref="E18:G18"/>
    <mergeCell ref="E19:G19"/>
    <mergeCell ref="H22:J22"/>
    <mergeCell ref="A18:B18"/>
    <mergeCell ref="C18:D18"/>
    <mergeCell ref="A19:B19"/>
    <mergeCell ref="C19:D19"/>
    <mergeCell ref="A20:B20"/>
    <mergeCell ref="C20:D20"/>
    <mergeCell ref="A21:B21"/>
    <mergeCell ref="C21:D21"/>
    <mergeCell ref="H19:J19"/>
    <mergeCell ref="H20:J20"/>
    <mergeCell ref="H21:J21"/>
    <mergeCell ref="A22:B22"/>
    <mergeCell ref="C22:D22"/>
    <mergeCell ref="E20:G20"/>
    <mergeCell ref="E21:G21"/>
    <mergeCell ref="A14:J14"/>
    <mergeCell ref="H15:J15"/>
    <mergeCell ref="H16:J16"/>
    <mergeCell ref="H17:J17"/>
    <mergeCell ref="H18:J18"/>
    <mergeCell ref="A16:B16"/>
    <mergeCell ref="C16:D16"/>
    <mergeCell ref="A17:B17"/>
    <mergeCell ref="C17:D17"/>
    <mergeCell ref="A15:B15"/>
    <mergeCell ref="C15:D15"/>
    <mergeCell ref="G12:J12"/>
    <mergeCell ref="A6:J6"/>
    <mergeCell ref="A13:I13"/>
    <mergeCell ref="A10:E10"/>
    <mergeCell ref="A11:E11"/>
    <mergeCell ref="A12:E12"/>
    <mergeCell ref="A7:E7"/>
    <mergeCell ref="A8:E8"/>
    <mergeCell ref="A9:E9"/>
    <mergeCell ref="G7:J7"/>
    <mergeCell ref="G8:J8"/>
    <mergeCell ref="G9:J9"/>
    <mergeCell ref="G10:J10"/>
    <mergeCell ref="G11:J11"/>
    <mergeCell ref="I3:J3"/>
    <mergeCell ref="I4:J4"/>
    <mergeCell ref="B3:G3"/>
    <mergeCell ref="B4:G4"/>
    <mergeCell ref="A1:J1"/>
    <mergeCell ref="A28:D28"/>
    <mergeCell ref="F29:H29"/>
    <mergeCell ref="F34:H34"/>
    <mergeCell ref="F35:H35"/>
    <mergeCell ref="F32:H33"/>
    <mergeCell ref="F28:J28"/>
    <mergeCell ref="A30:C30"/>
    <mergeCell ref="A31:C31"/>
    <mergeCell ref="A32:C32"/>
    <mergeCell ref="A33:C33"/>
    <mergeCell ref="A34:C34"/>
    <mergeCell ref="F30:H31"/>
    <mergeCell ref="I30:I31"/>
    <mergeCell ref="J30:J31"/>
    <mergeCell ref="A50:J50"/>
    <mergeCell ref="A45:J47"/>
    <mergeCell ref="A48:J49"/>
    <mergeCell ref="I32:I33"/>
    <mergeCell ref="J32:J33"/>
    <mergeCell ref="F36:H37"/>
    <mergeCell ref="I36:I37"/>
    <mergeCell ref="J36:J37"/>
    <mergeCell ref="A39:I39"/>
    <mergeCell ref="A35:C35"/>
    <mergeCell ref="A36:C36"/>
    <mergeCell ref="A37:C37"/>
    <mergeCell ref="A40:J44"/>
  </mergeCells>
  <conditionalFormatting sqref="A13">
    <cfRule type="cellIs" dxfId="6" priority="19" operator="equal">
      <formula>"*0"</formula>
    </cfRule>
  </conditionalFormatting>
  <conditionalFormatting sqref="A16:D16 H16 A18:D18 H18 A20:D20 A22:D22 A24:D24 A26:D26">
    <cfRule type="dataBar" priority="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{ADE3C0EF-2414-4282-AE78-CFCF660E90FB}</x14:id>
        </ext>
      </extLst>
    </cfRule>
  </conditionalFormatting>
  <conditionalFormatting sqref="H20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{3A262781-8D03-4E4B-9EE3-1E3BF628FEA4}</x14:id>
        </ext>
      </extLst>
    </cfRule>
  </conditionalFormatting>
  <conditionalFormatting sqref="H22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{6601FDBE-D65E-421F-9CBC-2BE079E8D602}</x14:id>
        </ext>
      </extLst>
    </cfRule>
  </conditionalFormatting>
  <conditionalFormatting sqref="H24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{FF4622E5-EF5E-44DD-91FF-1F37B073A0D5}</x14:id>
        </ext>
      </extLst>
    </cfRule>
  </conditionalFormatting>
  <conditionalFormatting sqref="H2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{B873F612-C330-4360-A8D1-848E0923C995}</x14:id>
        </ext>
      </extLst>
    </cfRule>
  </conditionalFormatting>
  <conditionalFormatting sqref="E1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{9140C7BF-C2AC-4584-946D-358A4FA585BC}</x14:id>
        </ext>
      </extLst>
    </cfRule>
  </conditionalFormatting>
  <conditionalFormatting sqref="E18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{032EEA6B-B883-45BC-83AD-6EA1A398B035}</x14:id>
        </ext>
      </extLst>
    </cfRule>
  </conditionalFormatting>
  <conditionalFormatting sqref="E20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{0405FADF-9C97-43A4-9E1C-6961BEFD4001}</x14:id>
        </ext>
      </extLst>
    </cfRule>
  </conditionalFormatting>
  <conditionalFormatting sqref="E22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{A14A7655-46A2-41AF-8178-B8B6E445B2D0}</x14:id>
        </ext>
      </extLst>
    </cfRule>
  </conditionalFormatting>
  <conditionalFormatting sqref="E24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{53DBFD6E-DBDA-4335-B1D1-012905ECE2A9}</x14:id>
        </ext>
      </extLst>
    </cfRule>
  </conditionalFormatting>
  <conditionalFormatting sqref="E2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{F5FE3F1E-45AB-4B8E-B16A-EB2912A0DB84}</x14:id>
        </ext>
      </extLst>
    </cfRule>
  </conditionalFormatting>
  <conditionalFormatting sqref="J34:J36 J30 J32">
    <cfRule type="containsText" dxfId="5" priority="7" operator="containsText" text="ЛОЖЬ">
      <formula>NOT(ISERROR(SEARCH("ЛОЖЬ",J30)))</formula>
    </cfRule>
  </conditionalFormatting>
  <conditionalFormatting sqref="I3:J3">
    <cfRule type="cellIs" dxfId="4" priority="5" operator="equal">
      <formula>0</formula>
    </cfRule>
  </conditionalFormatting>
  <conditionalFormatting sqref="A40:J44">
    <cfRule type="containsErrors" dxfId="3" priority="4">
      <formula>ISERROR(A40)</formula>
    </cfRule>
  </conditionalFormatting>
  <conditionalFormatting sqref="A45:J47">
    <cfRule type="containsErrors" dxfId="2" priority="3">
      <formula>ISERROR(A45)</formula>
    </cfRule>
  </conditionalFormatting>
  <conditionalFormatting sqref="A48:J49">
    <cfRule type="containsErrors" dxfId="1" priority="2">
      <formula>ISERROR(A48)</formula>
    </cfRule>
  </conditionalFormatting>
  <conditionalFormatting sqref="J39">
    <cfRule type="containsErrors" dxfId="0" priority="61">
      <formula>ISERROR(J39)</formula>
    </cfRule>
  </conditionalFormatting>
  <pageMargins left="0.23622047244094491" right="3.937007874015748E-2" top="0.15748031496062992" bottom="0.19685039370078741" header="0.31496062992125984" footer="0.31496062992125984"/>
  <pageSetup paperSize="9" orientation="portrait" r:id="rId1"/>
  <ignoredErrors>
    <ignoredError sqref="A48 A45 A40 J39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Button 9">
              <controlPr defaultSize="0" print="0" autoFill="0" autoPict="0" macro="[0]!Save_To_PDF">
                <anchor moveWithCells="1" sizeWithCells="1">
                  <from>
                    <xdr:col>10</xdr:col>
                    <xdr:colOff>514350</xdr:colOff>
                    <xdr:row>2</xdr:row>
                    <xdr:rowOff>228600</xdr:rowOff>
                  </from>
                  <to>
                    <xdr:col>14</xdr:col>
                    <xdr:colOff>323850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Button 10">
              <controlPr defaultSize="0" print="0" autoFill="0" autoPict="0" macro="[0]!Print_Data">
                <anchor moveWithCells="1" sizeWithCells="1">
                  <from>
                    <xdr:col>10</xdr:col>
                    <xdr:colOff>514350</xdr:colOff>
                    <xdr:row>7</xdr:row>
                    <xdr:rowOff>9525</xdr:rowOff>
                  </from>
                  <to>
                    <xdr:col>14</xdr:col>
                    <xdr:colOff>323850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Button 11">
              <controlPr defaultSize="0" print="0" autoFill="0" autoPict="0" macro="[0]!ClearData2">
                <anchor moveWithCells="1" sizeWithCells="1">
                  <from>
                    <xdr:col>10</xdr:col>
                    <xdr:colOff>514350</xdr:colOff>
                    <xdr:row>10</xdr:row>
                    <xdr:rowOff>133350</xdr:rowOff>
                  </from>
                  <to>
                    <xdr:col>14</xdr:col>
                    <xdr:colOff>323850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E3C0EF-2414-4282-AE78-CFCF660E90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A16:D16 H16 A18:D18 H18 A20:D20 A22:D22 A24:D24 A26:D26</xm:sqref>
        </x14:conditionalFormatting>
        <x14:conditionalFormatting xmlns:xm="http://schemas.microsoft.com/office/excel/2006/main">
          <x14:cfRule type="dataBar" id="{3A262781-8D03-4E4B-9EE3-1E3BF628FE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H20</xm:sqref>
        </x14:conditionalFormatting>
        <x14:conditionalFormatting xmlns:xm="http://schemas.microsoft.com/office/excel/2006/main">
          <x14:cfRule type="dataBar" id="{6601FDBE-D65E-421F-9CBC-2BE079E8D6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H22</xm:sqref>
        </x14:conditionalFormatting>
        <x14:conditionalFormatting xmlns:xm="http://schemas.microsoft.com/office/excel/2006/main">
          <x14:cfRule type="dataBar" id="{FF4622E5-EF5E-44DD-91FF-1F37B073A0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H24</xm:sqref>
        </x14:conditionalFormatting>
        <x14:conditionalFormatting xmlns:xm="http://schemas.microsoft.com/office/excel/2006/main">
          <x14:cfRule type="dataBar" id="{B873F612-C330-4360-A8D1-848E0923C9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9140C7BF-C2AC-4584-946D-358A4FA585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032EEA6B-B883-45BC-83AD-6EA1A398B0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0405FADF-9C97-43A4-9E1C-6961BEFD40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E20</xm:sqref>
        </x14:conditionalFormatting>
        <x14:conditionalFormatting xmlns:xm="http://schemas.microsoft.com/office/excel/2006/main">
          <x14:cfRule type="dataBar" id="{A14A7655-46A2-41AF-8178-B8B6E445B2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</xm:sqref>
        </x14:conditionalFormatting>
        <x14:conditionalFormatting xmlns:xm="http://schemas.microsoft.com/office/excel/2006/main">
          <x14:cfRule type="dataBar" id="{53DBFD6E-DBDA-4335-B1D1-012905ECE2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E24</xm:sqref>
        </x14:conditionalFormatting>
        <x14:conditionalFormatting xmlns:xm="http://schemas.microsoft.com/office/excel/2006/main">
          <x14:cfRule type="dataBar" id="{F5FE3F1E-45AB-4B8E-B16A-EB2912A0DB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AW31"/>
  <sheetViews>
    <sheetView zoomScale="70" zoomScaleNormal="70" workbookViewId="0">
      <selection activeCell="AA2" sqref="AA2:AJ2"/>
    </sheetView>
  </sheetViews>
  <sheetFormatPr defaultRowHeight="15" x14ac:dyDescent="0.25"/>
  <cols>
    <col min="1" max="7" width="10.85546875" customWidth="1"/>
    <col min="8" max="8" width="8.140625" customWidth="1"/>
    <col min="9" max="9" width="8.42578125" customWidth="1"/>
    <col min="10" max="10" width="12" customWidth="1"/>
    <col min="11" max="12" width="10.5703125" customWidth="1"/>
    <col min="13" max="13" width="9.5703125" customWidth="1"/>
    <col min="14" max="14" width="9.7109375" customWidth="1"/>
    <col min="15" max="15" width="9.85546875" customWidth="1"/>
  </cols>
  <sheetData>
    <row r="1" spans="1:49" ht="26.25" x14ac:dyDescent="0.25">
      <c r="A1" s="116" t="s">
        <v>104</v>
      </c>
      <c r="B1" s="116"/>
      <c r="C1" s="116"/>
      <c r="D1" s="116"/>
      <c r="E1" s="116"/>
      <c r="F1" s="116"/>
      <c r="G1" s="116"/>
      <c r="J1" s="116" t="s">
        <v>105</v>
      </c>
      <c r="K1" s="116"/>
      <c r="L1" s="116"/>
      <c r="M1" s="116"/>
      <c r="N1" s="116"/>
      <c r="O1" s="116"/>
      <c r="P1" s="116"/>
    </row>
    <row r="2" spans="1:49" ht="28.5" customHeight="1" x14ac:dyDescent="0.25">
      <c r="A2" s="11"/>
      <c r="B2" s="11" t="s">
        <v>106</v>
      </c>
      <c r="C2" s="11" t="s">
        <v>107</v>
      </c>
      <c r="D2" s="11" t="s">
        <v>108</v>
      </c>
      <c r="E2" s="11" t="s">
        <v>109</v>
      </c>
      <c r="F2" s="11" t="s">
        <v>110</v>
      </c>
      <c r="G2" s="11" t="s">
        <v>111</v>
      </c>
      <c r="J2" s="11"/>
      <c r="K2" s="11" t="s">
        <v>106</v>
      </c>
      <c r="L2" s="11" t="s">
        <v>107</v>
      </c>
      <c r="M2" s="11" t="s">
        <v>108</v>
      </c>
      <c r="N2" s="11" t="s">
        <v>109</v>
      </c>
      <c r="O2" s="11" t="s">
        <v>110</v>
      </c>
      <c r="P2" s="11" t="s">
        <v>111</v>
      </c>
      <c r="R2" s="114" t="s">
        <v>112</v>
      </c>
      <c r="S2" s="114"/>
      <c r="T2" s="114"/>
      <c r="U2" s="114"/>
      <c r="V2" s="114"/>
      <c r="W2" s="114"/>
      <c r="X2" s="114"/>
      <c r="Y2" s="114"/>
      <c r="Z2" s="12">
        <f>K27</f>
        <v>0</v>
      </c>
      <c r="AA2" s="115" t="str">
        <f>IF(AND(Z2&gt;=0,Z2&lt;=3),"Профессиональная склонность не выражена",IF(AND(Z2&gt;=4,Z2&lt;=6),"Cлабо выраженная профессиональная склонность",IF(AND(Z2&gt;=7,Z2&lt;=9),"Склонность к определенному виду деятельности",IF(AND(Z2&gt;=10,Z2&lt;=12),"Ярко выраженная профессиональная склонность"))))</f>
        <v>Профессиональная склонность не выражена</v>
      </c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49" ht="28.5" customHeight="1" x14ac:dyDescent="0.25">
      <c r="A3" s="13">
        <v>1</v>
      </c>
      <c r="B3" s="14" t="s">
        <v>113</v>
      </c>
      <c r="C3" s="15"/>
      <c r="D3" s="15"/>
      <c r="E3" s="14" t="s">
        <v>114</v>
      </c>
      <c r="F3" s="15"/>
      <c r="G3" s="14" t="s">
        <v>115</v>
      </c>
      <c r="J3" s="13">
        <v>1</v>
      </c>
      <c r="K3" s="14">
        <f>IF('Проф. склонности'!L11='Проф. склонности'!AA10,"а",)</f>
        <v>0</v>
      </c>
      <c r="L3" s="14"/>
      <c r="M3" s="14"/>
      <c r="N3" s="14">
        <f>IF('Проф. склонности'!L11='Проф. склонности'!AA11,"б",)</f>
        <v>0</v>
      </c>
      <c r="O3" s="14"/>
      <c r="P3" s="14">
        <f>IF('Проф. склонности'!L11='Проф. склонности'!AA12,"в",)</f>
        <v>0</v>
      </c>
      <c r="R3" s="114" t="s">
        <v>116</v>
      </c>
      <c r="S3" s="114"/>
      <c r="T3" s="114"/>
      <c r="U3" s="114"/>
      <c r="V3" s="114"/>
      <c r="W3" s="114"/>
      <c r="X3" s="114"/>
      <c r="Y3" s="114"/>
      <c r="Z3" s="12">
        <f>L27</f>
        <v>0</v>
      </c>
      <c r="AA3" s="115" t="str">
        <f t="shared" ref="AA3:AA7" si="0">IF(AND(Z3&gt;=0,Z3&lt;=3),"Профессиональная склонность не выражена",IF(AND(Z3&gt;=4,Z3&lt;=6),"Cлабо выраженная профессиональная склонность",IF(AND(Z3&gt;=7,Z3&lt;=9),"Склонность к определенному виду деятельности",IF(AND(Z3&gt;=10,Z3&lt;=12),"Ярко выраженная профессиональная склонность"))))</f>
        <v>Профессиональная склонность не выражена</v>
      </c>
      <c r="AB3" s="115"/>
      <c r="AC3" s="115"/>
      <c r="AD3" s="115"/>
      <c r="AE3" s="115"/>
      <c r="AF3" s="115"/>
      <c r="AG3" s="115"/>
      <c r="AH3" s="115"/>
      <c r="AI3" s="115"/>
      <c r="AJ3" s="115"/>
    </row>
    <row r="4" spans="1:49" ht="28.5" customHeight="1" x14ac:dyDescent="0.25">
      <c r="A4" s="13">
        <v>2</v>
      </c>
      <c r="B4" s="15"/>
      <c r="C4" s="14" t="s">
        <v>113</v>
      </c>
      <c r="D4" s="15"/>
      <c r="E4" s="14" t="s">
        <v>114</v>
      </c>
      <c r="F4" s="14" t="s">
        <v>115</v>
      </c>
      <c r="G4" s="15"/>
      <c r="J4" s="13">
        <v>2</v>
      </c>
      <c r="K4" s="14"/>
      <c r="L4" s="14">
        <f>IF('Проф. склонности'!L12='Проф. склонности'!AA13,"а",)</f>
        <v>0</v>
      </c>
      <c r="M4" s="14"/>
      <c r="N4" s="14">
        <f>IF('Проф. склонности'!L12='Проф. склонности'!AA14,"б",)</f>
        <v>0</v>
      </c>
      <c r="O4" s="14">
        <f>IF('Проф. склонности'!L12='Проф. склонности'!AA15,"в",)</f>
        <v>0</v>
      </c>
      <c r="P4" s="14"/>
      <c r="R4" s="114" t="s">
        <v>117</v>
      </c>
      <c r="S4" s="114"/>
      <c r="T4" s="114"/>
      <c r="U4" s="114"/>
      <c r="V4" s="114"/>
      <c r="W4" s="114"/>
      <c r="X4" s="114"/>
      <c r="Y4" s="114"/>
      <c r="Z4" s="12">
        <f>M27</f>
        <v>0</v>
      </c>
      <c r="AA4" s="115" t="str">
        <f t="shared" si="0"/>
        <v>Профессиональная склонность не выражена</v>
      </c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49" ht="28.5" customHeight="1" x14ac:dyDescent="0.25">
      <c r="A5" s="13">
        <v>3</v>
      </c>
      <c r="B5" s="14" t="s">
        <v>113</v>
      </c>
      <c r="C5" s="14" t="s">
        <v>114</v>
      </c>
      <c r="D5" s="15"/>
      <c r="E5" s="14" t="s">
        <v>115</v>
      </c>
      <c r="F5" s="15"/>
      <c r="G5" s="15"/>
      <c r="J5" s="13">
        <v>3</v>
      </c>
      <c r="K5" s="14">
        <f>IF('Проф. склонности'!L13='Проф. склонности'!AA16,"а",)</f>
        <v>0</v>
      </c>
      <c r="L5" s="14">
        <f>IF('Проф. склонности'!L13='Проф. склонности'!AA17,"б",)</f>
        <v>0</v>
      </c>
      <c r="M5" s="14"/>
      <c r="N5" s="14">
        <f>IF('Проф. склонности'!L13='Проф. склонности'!AA18,"в",)</f>
        <v>0</v>
      </c>
      <c r="O5" s="14"/>
      <c r="P5" s="14"/>
      <c r="R5" s="114" t="s">
        <v>118</v>
      </c>
      <c r="S5" s="114"/>
      <c r="T5" s="114"/>
      <c r="U5" s="114"/>
      <c r="V5" s="114"/>
      <c r="W5" s="114"/>
      <c r="X5" s="114"/>
      <c r="Y5" s="114"/>
      <c r="Z5" s="12">
        <f>N27</f>
        <v>0</v>
      </c>
      <c r="AA5" s="115" t="str">
        <f t="shared" si="0"/>
        <v>Профессиональная склонность не выражена</v>
      </c>
      <c r="AB5" s="115"/>
      <c r="AC5" s="115"/>
      <c r="AD5" s="115"/>
      <c r="AE5" s="115"/>
      <c r="AF5" s="115"/>
      <c r="AG5" s="115"/>
      <c r="AH5" s="115"/>
      <c r="AI5" s="115"/>
      <c r="AJ5" s="115"/>
    </row>
    <row r="6" spans="1:49" ht="28.5" customHeight="1" x14ac:dyDescent="0.25">
      <c r="A6" s="13">
        <v>4</v>
      </c>
      <c r="B6" s="15"/>
      <c r="C6" s="15"/>
      <c r="D6" s="14" t="s">
        <v>113</v>
      </c>
      <c r="E6" s="15"/>
      <c r="F6" s="14" t="s">
        <v>114</v>
      </c>
      <c r="G6" s="14" t="s">
        <v>115</v>
      </c>
      <c r="J6" s="13">
        <v>4</v>
      </c>
      <c r="K6" s="14"/>
      <c r="L6" s="14"/>
      <c r="M6" s="14">
        <f>IF('Проф. склонности'!L14='Проф. склонности'!AA19,"а",)</f>
        <v>0</v>
      </c>
      <c r="N6" s="14"/>
      <c r="O6" s="14">
        <f>IF('Проф. склонности'!L14='Проф. склонности'!AA20,"б",)</f>
        <v>0</v>
      </c>
      <c r="P6" s="14">
        <f>IF('Проф. склонности'!L14='Проф. склонности'!AA21,"в",)</f>
        <v>0</v>
      </c>
      <c r="R6" s="114" t="s">
        <v>119</v>
      </c>
      <c r="S6" s="114"/>
      <c r="T6" s="114"/>
      <c r="U6" s="114"/>
      <c r="V6" s="114"/>
      <c r="W6" s="114"/>
      <c r="X6" s="114"/>
      <c r="Y6" s="114"/>
      <c r="Z6" s="12">
        <f>O27</f>
        <v>0</v>
      </c>
      <c r="AA6" s="115" t="str">
        <f t="shared" si="0"/>
        <v>Профессиональная склонность не выражена</v>
      </c>
      <c r="AB6" s="115"/>
      <c r="AC6" s="115"/>
      <c r="AD6" s="115"/>
      <c r="AE6" s="115"/>
      <c r="AF6" s="115"/>
      <c r="AG6" s="115"/>
      <c r="AH6" s="115"/>
      <c r="AI6" s="115"/>
      <c r="AJ6" s="115"/>
    </row>
    <row r="7" spans="1:49" ht="28.5" customHeight="1" x14ac:dyDescent="0.25">
      <c r="A7" s="13">
        <v>5</v>
      </c>
      <c r="B7" s="14" t="s">
        <v>113</v>
      </c>
      <c r="C7" s="14" t="s">
        <v>114</v>
      </c>
      <c r="D7" s="14" t="s">
        <v>115</v>
      </c>
      <c r="E7" s="15"/>
      <c r="F7" s="15"/>
      <c r="G7" s="15"/>
      <c r="J7" s="13">
        <v>5</v>
      </c>
      <c r="K7" s="14">
        <f>IF('Проф. склонности'!L15='Проф. склонности'!AA22,"а",)</f>
        <v>0</v>
      </c>
      <c r="L7" s="14">
        <f>IF('Проф. склонности'!L15='Проф. склонности'!AA23,"б",)</f>
        <v>0</v>
      </c>
      <c r="M7" s="14">
        <f>IF('Проф. склонности'!L15='Проф. склонности'!AA24,"в",)</f>
        <v>0</v>
      </c>
      <c r="N7" s="14"/>
      <c r="O7" s="14"/>
      <c r="P7" s="14"/>
      <c r="R7" s="114" t="s">
        <v>120</v>
      </c>
      <c r="S7" s="114"/>
      <c r="T7" s="114"/>
      <c r="U7" s="114"/>
      <c r="V7" s="114"/>
      <c r="W7" s="114"/>
      <c r="X7" s="114"/>
      <c r="Y7" s="114"/>
      <c r="Z7" s="12">
        <f>P27</f>
        <v>0</v>
      </c>
      <c r="AA7" s="115" t="str">
        <f t="shared" si="0"/>
        <v>Профессиональная склонность не выражена</v>
      </c>
      <c r="AB7" s="115"/>
      <c r="AC7" s="115"/>
      <c r="AD7" s="115"/>
      <c r="AE7" s="115"/>
      <c r="AF7" s="115"/>
      <c r="AG7" s="115"/>
      <c r="AH7" s="115"/>
      <c r="AI7" s="115"/>
      <c r="AJ7" s="115"/>
    </row>
    <row r="8" spans="1:49" ht="28.5" customHeight="1" x14ac:dyDescent="0.25">
      <c r="A8" s="13">
        <v>6</v>
      </c>
      <c r="B8" s="14" t="s">
        <v>113</v>
      </c>
      <c r="C8" s="14" t="s">
        <v>114</v>
      </c>
      <c r="D8" s="15"/>
      <c r="E8" s="15"/>
      <c r="F8" s="15"/>
      <c r="G8" s="14" t="s">
        <v>115</v>
      </c>
      <c r="J8" s="13">
        <v>6</v>
      </c>
      <c r="K8" s="14">
        <f>IF('Проф. склонности'!L16='Проф. склонности'!AA25,"а",)</f>
        <v>0</v>
      </c>
      <c r="L8" s="14">
        <f>IF('Проф. склонности'!L16='Проф. склонности'!AA26,"б",)</f>
        <v>0</v>
      </c>
      <c r="M8" s="14"/>
      <c r="N8" s="14"/>
      <c r="O8" s="14"/>
      <c r="P8" s="14">
        <f>IF('Проф. склонности'!L16='Проф. склонности'!AA27,"в",)</f>
        <v>0</v>
      </c>
    </row>
    <row r="9" spans="1:49" ht="28.5" customHeight="1" x14ac:dyDescent="0.25">
      <c r="A9" s="13">
        <v>7</v>
      </c>
      <c r="B9" s="15"/>
      <c r="C9" s="14" t="s">
        <v>113</v>
      </c>
      <c r="D9" s="14" t="s">
        <v>114</v>
      </c>
      <c r="E9" s="14" t="s">
        <v>115</v>
      </c>
      <c r="F9" s="15"/>
      <c r="G9" s="15"/>
      <c r="J9" s="13">
        <v>7</v>
      </c>
      <c r="K9" s="14"/>
      <c r="L9" s="14">
        <f>IF('Проф. склонности'!L17='Проф. склонности'!AA28,"а",)</f>
        <v>0</v>
      </c>
      <c r="M9" s="14">
        <f>IF('Проф. склонности'!L17='Проф. склонности'!AA29,"б",)</f>
        <v>0</v>
      </c>
      <c r="N9" s="14">
        <f>IF('Проф. склонности'!L17='Проф. склонности'!AA30,"в",)</f>
        <v>0</v>
      </c>
      <c r="O9" s="14"/>
      <c r="P9" s="14"/>
    </row>
    <row r="10" spans="1:49" ht="28.5" customHeight="1" x14ac:dyDescent="0.25">
      <c r="A10" s="13">
        <v>8</v>
      </c>
      <c r="B10" s="14" t="s">
        <v>113</v>
      </c>
      <c r="C10" s="15"/>
      <c r="D10" s="15"/>
      <c r="E10" s="15"/>
      <c r="F10" s="14" t="s">
        <v>114</v>
      </c>
      <c r="G10" s="14" t="s">
        <v>115</v>
      </c>
      <c r="J10" s="13">
        <v>8</v>
      </c>
      <c r="K10" s="14">
        <f>IF('Проф. склонности'!L18='Проф. склонности'!AA30,"а",)</f>
        <v>0</v>
      </c>
      <c r="L10" s="14"/>
      <c r="M10" s="14"/>
      <c r="N10" s="14"/>
      <c r="O10" s="14">
        <f>IF('Проф. склонности'!L18='Проф. склонности'!AA31,"б",)</f>
        <v>0</v>
      </c>
      <c r="P10" s="14">
        <f>IF('Проф. склонности'!L18='Проф. склонности'!AA32,"в",)</f>
        <v>0</v>
      </c>
      <c r="Q10" s="16"/>
    </row>
    <row r="11" spans="1:49" ht="28.5" customHeight="1" x14ac:dyDescent="0.25">
      <c r="A11" s="13">
        <v>9</v>
      </c>
      <c r="B11" s="15"/>
      <c r="C11" s="14" t="s">
        <v>113</v>
      </c>
      <c r="D11" s="15"/>
      <c r="E11" s="14" t="s">
        <v>114</v>
      </c>
      <c r="F11" s="14" t="s">
        <v>115</v>
      </c>
      <c r="G11" s="15"/>
      <c r="J11" s="13">
        <v>9</v>
      </c>
      <c r="K11" s="14"/>
      <c r="L11" s="14">
        <f>IF('Проф. склонности'!L19='Проф. склонности'!AA34,"а",)</f>
        <v>0</v>
      </c>
      <c r="M11" s="14"/>
      <c r="N11" s="14">
        <f>IF('Проф. склонности'!L19='Проф. склонности'!AA35,"б",)</f>
        <v>0</v>
      </c>
      <c r="O11" s="14">
        <f>IF('Проф. склонности'!L19='Проф. склонности'!AA36,"в",)</f>
        <v>0</v>
      </c>
      <c r="P11" s="14"/>
      <c r="Q11" s="16"/>
      <c r="AT11" s="17">
        <v>0</v>
      </c>
      <c r="AU11" s="17">
        <v>0</v>
      </c>
      <c r="AV11" s="17">
        <v>0</v>
      </c>
      <c r="AW11" s="18"/>
    </row>
    <row r="12" spans="1:49" ht="28.5" customHeight="1" x14ac:dyDescent="0.25">
      <c r="A12" s="13">
        <v>10</v>
      </c>
      <c r="B12" s="15"/>
      <c r="C12" s="15"/>
      <c r="D12" s="15"/>
      <c r="E12" s="14" t="s">
        <v>113</v>
      </c>
      <c r="F12" s="14" t="s">
        <v>114</v>
      </c>
      <c r="G12" s="14" t="s">
        <v>115</v>
      </c>
      <c r="J12" s="13">
        <v>10</v>
      </c>
      <c r="K12" s="14"/>
      <c r="L12" s="14"/>
      <c r="M12" s="14"/>
      <c r="N12" s="14">
        <f>IF('Проф. склонности'!L20='Проф. склонности'!AA37,"а",)</f>
        <v>0</v>
      </c>
      <c r="O12" s="14">
        <f>IF('Проф. склонности'!L20='Проф. склонности'!AA38,"б",)</f>
        <v>0</v>
      </c>
      <c r="P12" s="14">
        <f>IF('Проф. склонности'!L20='Проф. склонности'!AA39,"в",)</f>
        <v>0</v>
      </c>
      <c r="AT12" s="17">
        <v>0</v>
      </c>
      <c r="AU12" s="17">
        <v>0</v>
      </c>
      <c r="AV12" s="17">
        <v>0</v>
      </c>
      <c r="AW12" s="18"/>
    </row>
    <row r="13" spans="1:49" ht="28.5" customHeight="1" x14ac:dyDescent="0.25">
      <c r="A13" s="13">
        <v>11</v>
      </c>
      <c r="B13" s="14" t="s">
        <v>113</v>
      </c>
      <c r="C13" s="14" t="s">
        <v>114</v>
      </c>
      <c r="D13" s="14" t="s">
        <v>115</v>
      </c>
      <c r="E13" s="15"/>
      <c r="F13" s="15"/>
      <c r="G13" s="15"/>
      <c r="J13" s="13">
        <v>11</v>
      </c>
      <c r="K13" s="14">
        <f>IF('Проф. склонности'!L21='Проф. склонности'!AA40,"а",)</f>
        <v>0</v>
      </c>
      <c r="L13" s="14">
        <f>IF('Проф. склонности'!L21='Проф. склонности'!AA41,"б",)</f>
        <v>0</v>
      </c>
      <c r="M13" s="14">
        <f>IF('Проф. склонности'!L21='Проф. склонности'!AA42,"в",)</f>
        <v>0</v>
      </c>
      <c r="N13" s="14"/>
      <c r="O13" s="14"/>
      <c r="P13" s="14"/>
      <c r="AT13" s="17">
        <v>0</v>
      </c>
      <c r="AU13" s="17">
        <v>0</v>
      </c>
      <c r="AV13" s="17">
        <v>0</v>
      </c>
      <c r="AW13" s="17">
        <v>0</v>
      </c>
    </row>
    <row r="14" spans="1:49" ht="28.5" customHeight="1" x14ac:dyDescent="0.25">
      <c r="A14" s="13">
        <v>12</v>
      </c>
      <c r="B14" s="15"/>
      <c r="C14" s="15"/>
      <c r="D14" s="14" t="s">
        <v>113</v>
      </c>
      <c r="E14" s="14" t="s">
        <v>114</v>
      </c>
      <c r="F14" s="14" t="s">
        <v>115</v>
      </c>
      <c r="G14" s="15"/>
      <c r="J14" s="13">
        <v>12</v>
      </c>
      <c r="K14" s="14"/>
      <c r="L14" s="14"/>
      <c r="M14" s="14">
        <f>IF('Проф. склонности'!L22='Проф. склонности'!AA43,"а",)</f>
        <v>0</v>
      </c>
      <c r="N14" s="14">
        <f>IF('Проф. склонности'!L22='Проф. склонности'!AA44,"б",)</f>
        <v>0</v>
      </c>
      <c r="O14" s="14">
        <f>IF('Проф. склонности'!L22='Проф. склонности'!AA45,"в",)</f>
        <v>0</v>
      </c>
      <c r="P14" s="14"/>
    </row>
    <row r="15" spans="1:49" ht="28.5" customHeight="1" x14ac:dyDescent="0.25">
      <c r="A15" s="13">
        <v>13</v>
      </c>
      <c r="B15" s="14" t="s">
        <v>113</v>
      </c>
      <c r="C15" s="15"/>
      <c r="D15" s="15"/>
      <c r="E15" s="15"/>
      <c r="F15" s="14" t="s">
        <v>114</v>
      </c>
      <c r="G15" s="14" t="s">
        <v>115</v>
      </c>
      <c r="J15" s="13">
        <v>13</v>
      </c>
      <c r="K15" s="14">
        <f>IF('Проф. склонности'!L23='Проф. склонности'!AA46,"а",)</f>
        <v>0</v>
      </c>
      <c r="L15" s="14"/>
      <c r="M15" s="14"/>
      <c r="N15" s="14"/>
      <c r="O15" s="14">
        <f>IF('Проф. склонности'!L23='Проф. склонности'!AA47,"б",)</f>
        <v>0</v>
      </c>
      <c r="P15" s="14">
        <f>IF('Проф. склонности'!L23='Проф. склонности'!AA48,"в",)</f>
        <v>0</v>
      </c>
    </row>
    <row r="16" spans="1:49" ht="28.5" customHeight="1" x14ac:dyDescent="0.25">
      <c r="A16" s="13">
        <v>14</v>
      </c>
      <c r="B16" s="15"/>
      <c r="C16" s="14" t="s">
        <v>113</v>
      </c>
      <c r="D16" s="15"/>
      <c r="E16" s="14" t="s">
        <v>114</v>
      </c>
      <c r="F16" s="14" t="s">
        <v>115</v>
      </c>
      <c r="G16" s="15"/>
      <c r="J16" s="13">
        <v>14</v>
      </c>
      <c r="K16" s="14"/>
      <c r="L16" s="14">
        <f>IF('Проф. склонности'!L24='Проф. склонности'!AA49,"а",)</f>
        <v>0</v>
      </c>
      <c r="M16" s="14"/>
      <c r="N16" s="14">
        <f>IF('Проф. склонности'!L24='Проф. склонности'!AA50,"б",)</f>
        <v>0</v>
      </c>
      <c r="O16" s="14">
        <f>IF('Проф. склонности'!L24='Проф. склонности'!AA51,"в",)</f>
        <v>0</v>
      </c>
      <c r="P16" s="14"/>
    </row>
    <row r="17" spans="1:16" ht="28.5" customHeight="1" x14ac:dyDescent="0.25">
      <c r="A17" s="13">
        <v>15</v>
      </c>
      <c r="B17" s="14" t="s">
        <v>113</v>
      </c>
      <c r="C17" s="15"/>
      <c r="D17" s="14" t="s">
        <v>114</v>
      </c>
      <c r="E17" s="15"/>
      <c r="F17" s="14" t="s">
        <v>115</v>
      </c>
      <c r="G17" s="15"/>
      <c r="J17" s="13">
        <v>15</v>
      </c>
      <c r="K17" s="14">
        <f>IF('Проф. склонности'!L25='Проф. склонности'!AA52,"а",)</f>
        <v>0</v>
      </c>
      <c r="L17" s="14"/>
      <c r="M17" s="14">
        <f>IF('Проф. склонности'!L25='Проф. склонности'!AA53,"б",)</f>
        <v>0</v>
      </c>
      <c r="N17" s="14"/>
      <c r="O17" s="14">
        <f>IF('Проф. склонности'!L25='Проф. склонности'!AA54,"в",)</f>
        <v>0</v>
      </c>
      <c r="P17" s="14"/>
    </row>
    <row r="18" spans="1:16" ht="28.5" customHeight="1" x14ac:dyDescent="0.25">
      <c r="A18" s="13">
        <v>16</v>
      </c>
      <c r="B18" s="14" t="s">
        <v>113</v>
      </c>
      <c r="C18" s="15"/>
      <c r="D18" s="14" t="s">
        <v>114</v>
      </c>
      <c r="E18" s="15"/>
      <c r="F18" s="15"/>
      <c r="G18" s="14" t="s">
        <v>115</v>
      </c>
      <c r="J18" s="13">
        <v>16</v>
      </c>
      <c r="K18" s="14">
        <f>IF('Проф. склонности'!L26='Проф. склонности'!AA55,"а",)</f>
        <v>0</v>
      </c>
      <c r="L18" s="14"/>
      <c r="M18" s="14">
        <f>IF('Проф. склонности'!L26='Проф. склонности'!AA56,"б",)</f>
        <v>0</v>
      </c>
      <c r="N18" s="14"/>
      <c r="O18" s="14"/>
      <c r="P18" s="14">
        <f>IF('Проф. склонности'!L26='Проф. склонности'!AA57,"в",)</f>
        <v>0</v>
      </c>
    </row>
    <row r="19" spans="1:16" ht="28.5" customHeight="1" x14ac:dyDescent="0.25">
      <c r="A19" s="13">
        <v>17</v>
      </c>
      <c r="B19" s="15"/>
      <c r="C19" s="15"/>
      <c r="D19" s="15"/>
      <c r="E19" s="14" t="s">
        <v>113</v>
      </c>
      <c r="F19" s="14" t="s">
        <v>114</v>
      </c>
      <c r="G19" s="14" t="s">
        <v>115</v>
      </c>
      <c r="J19" s="13">
        <v>17</v>
      </c>
      <c r="K19" s="14"/>
      <c r="L19" s="14"/>
      <c r="M19" s="14"/>
      <c r="N19" s="14">
        <f>IF('Проф. склонности'!L27='Проф. склонности'!AA58,"а",)</f>
        <v>0</v>
      </c>
      <c r="O19" s="14">
        <f>IF('Проф. склонности'!L27='Проф. склонности'!AA59,"б",)</f>
        <v>0</v>
      </c>
      <c r="P19" s="14">
        <f>IF('Проф. склонности'!L27='Проф. склонности'!AA60,"в",)</f>
        <v>0</v>
      </c>
    </row>
    <row r="20" spans="1:16" ht="28.5" customHeight="1" x14ac:dyDescent="0.25">
      <c r="A20" s="13">
        <v>18</v>
      </c>
      <c r="B20" s="14" t="s">
        <v>113</v>
      </c>
      <c r="C20" s="14" t="s">
        <v>114</v>
      </c>
      <c r="D20" s="14" t="s">
        <v>115</v>
      </c>
      <c r="E20" s="15"/>
      <c r="F20" s="15"/>
      <c r="G20" s="15"/>
      <c r="J20" s="13">
        <v>18</v>
      </c>
      <c r="K20" s="14">
        <f>IF('Проф. склонности'!L28='Проф. склонности'!AA61,"а",)</f>
        <v>0</v>
      </c>
      <c r="L20" s="14">
        <f>IF('Проф. склонности'!L28='Проф. склонности'!AA62,"б",)</f>
        <v>0</v>
      </c>
      <c r="M20" s="14">
        <f>IF('Проф. склонности'!L28='Проф. склонности'!AA63,"в",)</f>
        <v>0</v>
      </c>
      <c r="N20" s="14"/>
      <c r="O20" s="14"/>
      <c r="P20" s="14"/>
    </row>
    <row r="21" spans="1:16" ht="28.5" customHeight="1" x14ac:dyDescent="0.25">
      <c r="A21" s="13">
        <v>19</v>
      </c>
      <c r="B21" s="15"/>
      <c r="C21" s="15"/>
      <c r="D21" s="14" t="s">
        <v>113</v>
      </c>
      <c r="E21" s="15"/>
      <c r="F21" s="14" t="s">
        <v>114</v>
      </c>
      <c r="G21" s="14" t="s">
        <v>115</v>
      </c>
      <c r="J21" s="13">
        <v>19</v>
      </c>
      <c r="K21" s="14"/>
      <c r="L21" s="14"/>
      <c r="M21" s="14">
        <f>IF('Проф. склонности'!L29='Проф. склонности'!AA64,"а",)</f>
        <v>0</v>
      </c>
      <c r="N21" s="14"/>
      <c r="O21" s="14">
        <f>IF('Проф. склонности'!L29='Проф. склонности'!AA65,"б",)</f>
        <v>0</v>
      </c>
      <c r="P21" s="14">
        <f>IF('Проф. склонности'!L29='Проф. склонности'!AA66,"в",)</f>
        <v>0</v>
      </c>
    </row>
    <row r="22" spans="1:16" ht="28.5" customHeight="1" x14ac:dyDescent="0.25">
      <c r="A22" s="13">
        <v>20</v>
      </c>
      <c r="B22" s="14" t="s">
        <v>113</v>
      </c>
      <c r="C22" s="15"/>
      <c r="D22" s="14" t="s">
        <v>114</v>
      </c>
      <c r="E22" s="15"/>
      <c r="F22" s="15"/>
      <c r="G22" s="14" t="s">
        <v>115</v>
      </c>
      <c r="J22" s="13">
        <v>20</v>
      </c>
      <c r="K22" s="14">
        <f>IF('Проф. склонности'!L30='Проф. склонности'!AA67,"а",)</f>
        <v>0</v>
      </c>
      <c r="L22" s="14"/>
      <c r="M22" s="14">
        <f>IF('Проф. склонности'!L30='Проф. склонности'!AA68,"б",)</f>
        <v>0</v>
      </c>
      <c r="N22" s="14"/>
      <c r="O22" s="14"/>
      <c r="P22" s="14">
        <f>IF('Проф. склонности'!L30='Проф. склонности'!AA69,"в",)</f>
        <v>0</v>
      </c>
    </row>
    <row r="23" spans="1:16" ht="28.5" customHeight="1" x14ac:dyDescent="0.25">
      <c r="A23" s="13">
        <v>21</v>
      </c>
      <c r="B23" s="15"/>
      <c r="C23" s="14" t="s">
        <v>113</v>
      </c>
      <c r="D23" s="14" t="s">
        <v>114</v>
      </c>
      <c r="E23" s="14" t="s">
        <v>115</v>
      </c>
      <c r="F23" s="15"/>
      <c r="G23" s="15"/>
      <c r="J23" s="13">
        <v>21</v>
      </c>
      <c r="K23" s="14"/>
      <c r="L23" s="14">
        <f>IF('Проф. склонности'!L31='Проф. склонности'!AA70,"а",)</f>
        <v>0</v>
      </c>
      <c r="M23" s="14">
        <f>IF('Проф. склонности'!L31='Проф. склонности'!AA71,"б",)</f>
        <v>0</v>
      </c>
      <c r="N23" s="14">
        <f>IF('Проф. склонности'!L31='Проф. склонности'!AA72,"в",)</f>
        <v>0</v>
      </c>
      <c r="O23" s="14"/>
      <c r="P23" s="14"/>
    </row>
    <row r="24" spans="1:16" ht="28.5" customHeight="1" x14ac:dyDescent="0.25">
      <c r="A24" s="13">
        <v>22</v>
      </c>
      <c r="B24" s="15"/>
      <c r="C24" s="14" t="s">
        <v>113</v>
      </c>
      <c r="D24" s="14" t="s">
        <v>114</v>
      </c>
      <c r="E24" s="14" t="s">
        <v>115</v>
      </c>
      <c r="F24" s="15"/>
      <c r="G24" s="15"/>
      <c r="J24" s="13">
        <v>22</v>
      </c>
      <c r="K24" s="14"/>
      <c r="L24" s="14">
        <f>IF('Проф. склонности'!L32='Проф. склонности'!AA73,"а",)</f>
        <v>0</v>
      </c>
      <c r="M24" s="14">
        <f>IF('Проф. склонности'!L32='Проф. склонности'!AA74,"б",)</f>
        <v>0</v>
      </c>
      <c r="N24" s="14">
        <f>IF('Проф. склонности'!L32='Проф. склонности'!AA75,"в",)</f>
        <v>0</v>
      </c>
      <c r="O24" s="14"/>
      <c r="P24" s="14"/>
    </row>
    <row r="25" spans="1:16" ht="28.5" customHeight="1" x14ac:dyDescent="0.25">
      <c r="A25" s="13">
        <v>23</v>
      </c>
      <c r="B25" s="15"/>
      <c r="C25" s="14" t="s">
        <v>113</v>
      </c>
      <c r="D25" s="15"/>
      <c r="E25" s="14" t="s">
        <v>114</v>
      </c>
      <c r="F25" s="15"/>
      <c r="G25" s="14" t="s">
        <v>115</v>
      </c>
      <c r="J25" s="13">
        <v>23</v>
      </c>
      <c r="K25" s="14"/>
      <c r="L25" s="14">
        <f>IF('Проф. склонности'!L33='Проф. склонности'!AA76,"а",)</f>
        <v>0</v>
      </c>
      <c r="M25" s="14"/>
      <c r="N25" s="14">
        <f>IF('Проф. склонности'!L33='Проф. склонности'!AA77,"б",)</f>
        <v>0</v>
      </c>
      <c r="O25" s="14"/>
      <c r="P25" s="14">
        <f>IF('Проф. склонности'!L33='Проф. склонности'!AA78,"в",)</f>
        <v>0</v>
      </c>
    </row>
    <row r="26" spans="1:16" ht="28.5" customHeight="1" x14ac:dyDescent="0.25">
      <c r="A26" s="13">
        <v>24</v>
      </c>
      <c r="B26" s="14" t="s">
        <v>113</v>
      </c>
      <c r="C26" s="15"/>
      <c r="D26" s="15"/>
      <c r="E26" s="15"/>
      <c r="F26" s="14" t="s">
        <v>114</v>
      </c>
      <c r="G26" s="14" t="s">
        <v>115</v>
      </c>
      <c r="J26" s="13">
        <v>24</v>
      </c>
      <c r="K26" s="14">
        <f>IF('Проф. склонности'!L34='Проф. склонности'!AA79,"а",)</f>
        <v>0</v>
      </c>
      <c r="L26" s="14"/>
      <c r="M26" s="14"/>
      <c r="N26" s="14"/>
      <c r="O26" s="14">
        <f>IF('Проф. склонности'!L34='Проф. склонности'!AA80,"б",)</f>
        <v>0</v>
      </c>
      <c r="P26" s="14">
        <f>IF('Проф. склонности'!L34='Проф. склонности'!AA81,"в",)</f>
        <v>0</v>
      </c>
    </row>
    <row r="27" spans="1:16" ht="69.75" x14ac:dyDescent="0.25">
      <c r="A27" s="13" t="s">
        <v>121</v>
      </c>
      <c r="B27" s="19"/>
      <c r="C27" s="19"/>
      <c r="D27" s="20"/>
      <c r="E27" s="20"/>
      <c r="F27" s="20"/>
      <c r="G27" s="20"/>
      <c r="J27" s="27" t="s">
        <v>121</v>
      </c>
      <c r="K27" s="27">
        <f>COUNTIF(K3:K26,"&lt;&gt;0")-12</f>
        <v>0</v>
      </c>
      <c r="L27" s="27">
        <f>COUNTIF(L3:L26,"&lt;&gt;0")-12</f>
        <v>0</v>
      </c>
      <c r="M27" s="27">
        <f>COUNTIF(M3:M26,"&lt;&gt;0")-12</f>
        <v>0</v>
      </c>
      <c r="N27" s="27">
        <f t="shared" ref="N27:P27" si="1">COUNTIF(N3:N26,"&lt;&gt;0")-12</f>
        <v>0</v>
      </c>
      <c r="O27" s="27">
        <f t="shared" si="1"/>
        <v>0</v>
      </c>
      <c r="P27" s="27">
        <f t="shared" si="1"/>
        <v>0</v>
      </c>
    </row>
    <row r="28" spans="1:16" ht="21" customHeight="1" x14ac:dyDescent="0.25"/>
    <row r="29" spans="1:16" x14ac:dyDescent="0.25">
      <c r="H29" s="21"/>
      <c r="I29" s="21"/>
    </row>
    <row r="30" spans="1:16" x14ac:dyDescent="0.25">
      <c r="H30" s="21"/>
      <c r="I30" s="21"/>
    </row>
    <row r="31" spans="1:16" x14ac:dyDescent="0.25">
      <c r="H31" s="21"/>
      <c r="I31" s="21"/>
    </row>
  </sheetData>
  <mergeCells count="14">
    <mergeCell ref="A1:G1"/>
    <mergeCell ref="J1:P1"/>
    <mergeCell ref="R2:Y2"/>
    <mergeCell ref="AA2:AJ2"/>
    <mergeCell ref="R3:Y3"/>
    <mergeCell ref="AA3:AJ3"/>
    <mergeCell ref="R7:Y7"/>
    <mergeCell ref="AA7:AJ7"/>
    <mergeCell ref="R4:Y4"/>
    <mergeCell ref="AA4:AJ4"/>
    <mergeCell ref="R5:Y5"/>
    <mergeCell ref="AA5:AJ5"/>
    <mergeCell ref="R6:Y6"/>
    <mergeCell ref="AA6:AJ6"/>
  </mergeCells>
  <conditionalFormatting sqref="K3">
    <cfRule type="cellIs" dxfId="195" priority="20" operator="equal">
      <formula>0</formula>
    </cfRule>
  </conditionalFormatting>
  <conditionalFormatting sqref="L3:P8">
    <cfRule type="cellIs" dxfId="194" priority="19" operator="equal">
      <formula>0</formula>
    </cfRule>
  </conditionalFormatting>
  <conditionalFormatting sqref="K4:K10 L9:P9">
    <cfRule type="cellIs" dxfId="193" priority="18" operator="equal">
      <formula>0</formula>
    </cfRule>
  </conditionalFormatting>
  <conditionalFormatting sqref="L10:P10">
    <cfRule type="cellIs" dxfId="192" priority="17" operator="equal">
      <formula>0</formula>
    </cfRule>
  </conditionalFormatting>
  <conditionalFormatting sqref="K11:P11">
    <cfRule type="cellIs" dxfId="191" priority="16" operator="equal">
      <formula>0</formula>
    </cfRule>
  </conditionalFormatting>
  <conditionalFormatting sqref="K12:P12">
    <cfRule type="cellIs" dxfId="190" priority="15" operator="equal">
      <formula>0</formula>
    </cfRule>
  </conditionalFormatting>
  <conditionalFormatting sqref="K13:P13">
    <cfRule type="cellIs" dxfId="189" priority="14" operator="equal">
      <formula>0</formula>
    </cfRule>
  </conditionalFormatting>
  <conditionalFormatting sqref="K14:P14">
    <cfRule type="cellIs" dxfId="188" priority="13" operator="equal">
      <formula>0</formula>
    </cfRule>
  </conditionalFormatting>
  <conditionalFormatting sqref="K15:P15">
    <cfRule type="cellIs" dxfId="187" priority="12" operator="equal">
      <formula>0</formula>
    </cfRule>
  </conditionalFormatting>
  <conditionalFormatting sqref="K16:P16">
    <cfRule type="cellIs" dxfId="186" priority="11" operator="equal">
      <formula>0</formula>
    </cfRule>
  </conditionalFormatting>
  <conditionalFormatting sqref="K17:P17">
    <cfRule type="cellIs" dxfId="185" priority="10" operator="equal">
      <formula>0</formula>
    </cfRule>
  </conditionalFormatting>
  <conditionalFormatting sqref="K18:P18">
    <cfRule type="cellIs" dxfId="184" priority="9" operator="equal">
      <formula>0</formula>
    </cfRule>
  </conditionalFormatting>
  <conditionalFormatting sqref="K19:P19">
    <cfRule type="cellIs" dxfId="183" priority="8" operator="equal">
      <formula>0</formula>
    </cfRule>
  </conditionalFormatting>
  <conditionalFormatting sqref="K20:P20">
    <cfRule type="cellIs" dxfId="182" priority="7" operator="equal">
      <formula>0</formula>
    </cfRule>
  </conditionalFormatting>
  <conditionalFormatting sqref="K21:P21">
    <cfRule type="cellIs" dxfId="181" priority="6" operator="equal">
      <formula>0</formula>
    </cfRule>
  </conditionalFormatting>
  <conditionalFormatting sqref="K22:P22">
    <cfRule type="cellIs" dxfId="180" priority="5" operator="equal">
      <formula>0</formula>
    </cfRule>
  </conditionalFormatting>
  <conditionalFormatting sqref="K23:P23">
    <cfRule type="cellIs" dxfId="179" priority="4" operator="equal">
      <formula>0</formula>
    </cfRule>
  </conditionalFormatting>
  <conditionalFormatting sqref="K24:P24">
    <cfRule type="cellIs" dxfId="178" priority="3" operator="equal">
      <formula>0</formula>
    </cfRule>
  </conditionalFormatting>
  <conditionalFormatting sqref="K25:P25">
    <cfRule type="cellIs" dxfId="177" priority="2" operator="equal">
      <formula>0</formula>
    </cfRule>
  </conditionalFormatting>
  <conditionalFormatting sqref="K26:P26">
    <cfRule type="cellIs" dxfId="176" priority="1" operator="equal">
      <formula>0</formula>
    </cfRule>
  </conditionalFormatting>
  <conditionalFormatting sqref="K3">
    <cfRule type="cellIs" dxfId="175" priority="40" operator="equal">
      <formula>0</formula>
    </cfRule>
  </conditionalFormatting>
  <conditionalFormatting sqref="L3:P8">
    <cfRule type="cellIs" dxfId="174" priority="39" operator="equal">
      <formula>0</formula>
    </cfRule>
  </conditionalFormatting>
  <conditionalFormatting sqref="K4:K10 L9:P9">
    <cfRule type="cellIs" dxfId="173" priority="38" operator="equal">
      <formula>0</formula>
    </cfRule>
  </conditionalFormatting>
  <conditionalFormatting sqref="L10:P10">
    <cfRule type="cellIs" dxfId="172" priority="37" operator="equal">
      <formula>0</formula>
    </cfRule>
  </conditionalFormatting>
  <conditionalFormatting sqref="K11:P11">
    <cfRule type="cellIs" dxfId="171" priority="36" operator="equal">
      <formula>0</formula>
    </cfRule>
  </conditionalFormatting>
  <conditionalFormatting sqref="K12:P12">
    <cfRule type="cellIs" dxfId="170" priority="35" operator="equal">
      <formula>0</formula>
    </cfRule>
  </conditionalFormatting>
  <conditionalFormatting sqref="K13:P13">
    <cfRule type="cellIs" dxfId="169" priority="34" operator="equal">
      <formula>0</formula>
    </cfRule>
  </conditionalFormatting>
  <conditionalFormatting sqref="K14:P14">
    <cfRule type="cellIs" dxfId="168" priority="33" operator="equal">
      <formula>0</formula>
    </cfRule>
  </conditionalFormatting>
  <conditionalFormatting sqref="K15:P15">
    <cfRule type="cellIs" dxfId="167" priority="32" operator="equal">
      <formula>0</formula>
    </cfRule>
  </conditionalFormatting>
  <conditionalFormatting sqref="K16:P16">
    <cfRule type="cellIs" dxfId="166" priority="31" operator="equal">
      <formula>0</formula>
    </cfRule>
  </conditionalFormatting>
  <conditionalFormatting sqref="K17:P17">
    <cfRule type="cellIs" dxfId="165" priority="30" operator="equal">
      <formula>0</formula>
    </cfRule>
  </conditionalFormatting>
  <conditionalFormatting sqref="K18:P18">
    <cfRule type="cellIs" dxfId="164" priority="29" operator="equal">
      <formula>0</formula>
    </cfRule>
  </conditionalFormatting>
  <conditionalFormatting sqref="K19:P19">
    <cfRule type="cellIs" dxfId="163" priority="28" operator="equal">
      <formula>0</formula>
    </cfRule>
  </conditionalFormatting>
  <conditionalFormatting sqref="K20:P20">
    <cfRule type="cellIs" dxfId="162" priority="27" operator="equal">
      <formula>0</formula>
    </cfRule>
  </conditionalFormatting>
  <conditionalFormatting sqref="K21:P21">
    <cfRule type="cellIs" dxfId="161" priority="26" operator="equal">
      <formula>0</formula>
    </cfRule>
  </conditionalFormatting>
  <conditionalFormatting sqref="K22:P22">
    <cfRule type="cellIs" dxfId="160" priority="25" operator="equal">
      <formula>0</formula>
    </cfRule>
  </conditionalFormatting>
  <conditionalFormatting sqref="K23:P23">
    <cfRule type="cellIs" dxfId="159" priority="24" operator="equal">
      <formula>0</formula>
    </cfRule>
  </conditionalFormatting>
  <conditionalFormatting sqref="K24:P24">
    <cfRule type="cellIs" dxfId="158" priority="23" operator="equal">
      <formula>0</formula>
    </cfRule>
  </conditionalFormatting>
  <conditionalFormatting sqref="K25:P25">
    <cfRule type="cellIs" dxfId="157" priority="22" operator="equal">
      <formula>0</formula>
    </cfRule>
  </conditionalFormatting>
  <conditionalFormatting sqref="K26:P26">
    <cfRule type="cellIs" dxfId="156" priority="2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theme="9" tint="-0.249977111117893"/>
  </sheetPr>
  <dimension ref="A1:AG151"/>
  <sheetViews>
    <sheetView showGridLines="0" showRowColHeaders="0" zoomScale="115" zoomScaleNormal="115" workbookViewId="0">
      <selection activeCell="L8" sqref="L8:O8"/>
    </sheetView>
  </sheetViews>
  <sheetFormatPr defaultRowHeight="15" x14ac:dyDescent="0.25"/>
  <cols>
    <col min="1" max="1" width="7.5703125" customWidth="1"/>
    <col min="12" max="12" width="12.5703125" customWidth="1"/>
    <col min="16" max="16" width="6.28515625" customWidth="1"/>
    <col min="17" max="17" width="6.140625" customWidth="1"/>
    <col min="25" max="25" width="19.140625" hidden="1" customWidth="1"/>
    <col min="32" max="34" width="0" hidden="1" customWidth="1"/>
  </cols>
  <sheetData>
    <row r="1" spans="1:33" x14ac:dyDescent="0.25">
      <c r="P1" s="67"/>
      <c r="Q1" s="67"/>
      <c r="R1" s="67"/>
      <c r="S1" s="67"/>
      <c r="T1" s="67"/>
      <c r="U1" s="67"/>
      <c r="V1" s="67"/>
      <c r="AG1">
        <v>13</v>
      </c>
    </row>
    <row r="2" spans="1:33" ht="23.25" customHeight="1" x14ac:dyDescent="0.25">
      <c r="A2" s="124" t="s">
        <v>128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67"/>
      <c r="Q2" s="67"/>
      <c r="R2" s="67"/>
      <c r="S2" s="67"/>
      <c r="T2" s="67"/>
      <c r="U2" s="67"/>
      <c r="V2" s="67"/>
      <c r="AF2" t="s">
        <v>6</v>
      </c>
      <c r="AG2">
        <v>14</v>
      </c>
    </row>
    <row r="3" spans="1:33" ht="18" customHeight="1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67"/>
      <c r="Q3" s="67"/>
      <c r="R3" s="67"/>
      <c r="S3" s="67"/>
      <c r="T3" s="67"/>
      <c r="U3" s="67"/>
      <c r="V3" s="67"/>
      <c r="AF3" t="s">
        <v>7</v>
      </c>
      <c r="AG3">
        <v>15</v>
      </c>
    </row>
    <row r="4" spans="1:33" ht="22.5" customHeight="1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67"/>
      <c r="Q4" s="67"/>
      <c r="R4" s="67"/>
      <c r="S4" s="67"/>
      <c r="T4" s="67"/>
      <c r="U4" s="67"/>
      <c r="V4" s="67"/>
      <c r="AG4">
        <v>16</v>
      </c>
    </row>
    <row r="5" spans="1:33" ht="20.25" customHeight="1" x14ac:dyDescent="0.2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67"/>
      <c r="Q5" s="67"/>
      <c r="R5" s="67"/>
      <c r="S5" s="67"/>
      <c r="T5" s="67"/>
      <c r="U5" s="67"/>
      <c r="V5" s="67"/>
    </row>
    <row r="6" spans="1:33" ht="18.75" customHeight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2"/>
      <c r="Q6" s="83"/>
      <c r="R6" s="83"/>
      <c r="S6" s="83"/>
      <c r="T6" s="83"/>
      <c r="U6" s="67"/>
      <c r="V6" s="67"/>
    </row>
    <row r="7" spans="1:33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</row>
    <row r="8" spans="1:33" ht="26.1" customHeight="1" x14ac:dyDescent="0.25">
      <c r="A8" s="5">
        <v>1</v>
      </c>
      <c r="B8" s="117" t="s">
        <v>129</v>
      </c>
      <c r="C8" s="118"/>
      <c r="D8" s="118"/>
      <c r="E8" s="118"/>
      <c r="F8" s="118"/>
      <c r="G8" s="118"/>
      <c r="H8" s="118"/>
      <c r="I8" s="118"/>
      <c r="J8" s="118"/>
      <c r="K8" s="119"/>
      <c r="L8" s="120"/>
      <c r="M8" s="120"/>
      <c r="N8" s="120"/>
      <c r="O8" s="120"/>
      <c r="P8" s="67"/>
      <c r="Q8" s="67"/>
      <c r="R8" s="67"/>
      <c r="S8" s="67"/>
      <c r="T8" s="67"/>
      <c r="U8" s="67"/>
      <c r="V8" s="67"/>
      <c r="Y8" t="s">
        <v>130</v>
      </c>
    </row>
    <row r="9" spans="1:33" ht="26.1" customHeight="1" x14ac:dyDescent="0.25">
      <c r="A9" s="28">
        <v>2</v>
      </c>
      <c r="B9" s="121" t="s">
        <v>131</v>
      </c>
      <c r="C9" s="122"/>
      <c r="D9" s="122"/>
      <c r="E9" s="122"/>
      <c r="F9" s="122"/>
      <c r="G9" s="122"/>
      <c r="H9" s="122"/>
      <c r="I9" s="122"/>
      <c r="J9" s="122"/>
      <c r="K9" s="123"/>
      <c r="L9" s="120"/>
      <c r="M9" s="120"/>
      <c r="N9" s="120"/>
      <c r="O9" s="120"/>
      <c r="P9" s="67"/>
      <c r="Q9" s="67"/>
      <c r="R9" s="67"/>
      <c r="S9" s="67"/>
      <c r="T9" s="67"/>
      <c r="U9" s="67"/>
      <c r="V9" s="67"/>
      <c r="Y9" t="s">
        <v>132</v>
      </c>
    </row>
    <row r="10" spans="1:33" ht="26.1" customHeight="1" x14ac:dyDescent="0.25">
      <c r="A10" s="5">
        <v>3</v>
      </c>
      <c r="B10" s="117" t="s">
        <v>133</v>
      </c>
      <c r="C10" s="118"/>
      <c r="D10" s="118"/>
      <c r="E10" s="118"/>
      <c r="F10" s="118"/>
      <c r="G10" s="118"/>
      <c r="H10" s="118"/>
      <c r="I10" s="118"/>
      <c r="J10" s="118"/>
      <c r="K10" s="119"/>
      <c r="L10" s="120"/>
      <c r="M10" s="120"/>
      <c r="N10" s="120"/>
      <c r="O10" s="120"/>
      <c r="P10" s="67"/>
      <c r="Q10" s="67"/>
      <c r="R10" s="67"/>
      <c r="S10" s="67"/>
      <c r="T10" s="67"/>
      <c r="U10" s="67"/>
      <c r="V10" s="67"/>
      <c r="Y10" t="s">
        <v>134</v>
      </c>
    </row>
    <row r="11" spans="1:33" ht="26.1" customHeight="1" x14ac:dyDescent="0.25">
      <c r="A11" s="28">
        <v>4</v>
      </c>
      <c r="B11" s="121" t="s">
        <v>135</v>
      </c>
      <c r="C11" s="122"/>
      <c r="D11" s="122"/>
      <c r="E11" s="122"/>
      <c r="F11" s="122"/>
      <c r="G11" s="122"/>
      <c r="H11" s="122"/>
      <c r="I11" s="122"/>
      <c r="J11" s="122"/>
      <c r="K11" s="123"/>
      <c r="L11" s="120"/>
      <c r="M11" s="120"/>
      <c r="N11" s="120"/>
      <c r="O11" s="120"/>
      <c r="P11" s="67"/>
      <c r="Q11" s="67"/>
      <c r="R11" s="67"/>
      <c r="S11" s="67"/>
      <c r="T11" s="67"/>
      <c r="U11" s="67"/>
      <c r="V11" s="67"/>
      <c r="Y11" t="s">
        <v>136</v>
      </c>
    </row>
    <row r="12" spans="1:33" ht="26.1" customHeight="1" x14ac:dyDescent="0.25">
      <c r="A12" s="5">
        <v>5</v>
      </c>
      <c r="B12" s="117" t="s">
        <v>137</v>
      </c>
      <c r="C12" s="118"/>
      <c r="D12" s="118"/>
      <c r="E12" s="118"/>
      <c r="F12" s="118"/>
      <c r="G12" s="118"/>
      <c r="H12" s="118"/>
      <c r="I12" s="118"/>
      <c r="J12" s="118"/>
      <c r="K12" s="119"/>
      <c r="L12" s="120"/>
      <c r="M12" s="120"/>
      <c r="N12" s="120"/>
      <c r="O12" s="120"/>
      <c r="P12" s="67"/>
      <c r="Q12" s="67"/>
      <c r="R12" s="67"/>
      <c r="S12" s="67"/>
      <c r="T12" s="67"/>
      <c r="U12" s="67"/>
      <c r="V12" s="67"/>
      <c r="Y12" t="s">
        <v>138</v>
      </c>
    </row>
    <row r="13" spans="1:33" ht="26.1" customHeight="1" x14ac:dyDescent="0.25">
      <c r="A13" s="28">
        <v>6</v>
      </c>
      <c r="B13" s="121" t="s">
        <v>139</v>
      </c>
      <c r="C13" s="122"/>
      <c r="D13" s="122"/>
      <c r="E13" s="122"/>
      <c r="F13" s="122"/>
      <c r="G13" s="122"/>
      <c r="H13" s="122"/>
      <c r="I13" s="122"/>
      <c r="J13" s="122"/>
      <c r="K13" s="123"/>
      <c r="L13" s="120"/>
      <c r="M13" s="120"/>
      <c r="N13" s="120"/>
      <c r="O13" s="120"/>
      <c r="P13" s="67"/>
      <c r="Q13" s="67"/>
      <c r="R13" s="67"/>
      <c r="S13" s="67"/>
      <c r="T13" s="67"/>
      <c r="U13" s="67"/>
      <c r="V13" s="67"/>
    </row>
    <row r="14" spans="1:33" ht="26.1" customHeight="1" x14ac:dyDescent="0.25">
      <c r="A14" s="5">
        <v>7</v>
      </c>
      <c r="B14" s="117" t="s">
        <v>140</v>
      </c>
      <c r="C14" s="118"/>
      <c r="D14" s="118"/>
      <c r="E14" s="118"/>
      <c r="F14" s="118"/>
      <c r="G14" s="118"/>
      <c r="H14" s="118"/>
      <c r="I14" s="118"/>
      <c r="J14" s="118"/>
      <c r="K14" s="119"/>
      <c r="L14" s="120"/>
      <c r="M14" s="120"/>
      <c r="N14" s="120"/>
      <c r="O14" s="120"/>
      <c r="P14" s="67"/>
      <c r="Q14" s="67"/>
      <c r="R14" s="67"/>
      <c r="S14" s="67"/>
      <c r="T14" s="67"/>
      <c r="U14" s="67"/>
      <c r="V14" s="67"/>
    </row>
    <row r="15" spans="1:33" ht="26.1" customHeight="1" x14ac:dyDescent="0.25">
      <c r="A15" s="28">
        <v>8</v>
      </c>
      <c r="B15" s="121" t="s">
        <v>141</v>
      </c>
      <c r="C15" s="122"/>
      <c r="D15" s="122"/>
      <c r="E15" s="122"/>
      <c r="F15" s="122"/>
      <c r="G15" s="122"/>
      <c r="H15" s="122"/>
      <c r="I15" s="122"/>
      <c r="J15" s="122"/>
      <c r="K15" s="123"/>
      <c r="L15" s="120"/>
      <c r="M15" s="120"/>
      <c r="N15" s="120"/>
      <c r="O15" s="120"/>
      <c r="P15" s="67"/>
      <c r="Q15" s="67"/>
      <c r="R15" s="67"/>
      <c r="S15" s="67"/>
      <c r="T15" s="67"/>
      <c r="U15" s="67"/>
      <c r="V15" s="67"/>
    </row>
    <row r="16" spans="1:33" ht="26.1" customHeight="1" x14ac:dyDescent="0.25">
      <c r="A16" s="5">
        <v>9</v>
      </c>
      <c r="B16" s="117" t="s">
        <v>142</v>
      </c>
      <c r="C16" s="118"/>
      <c r="D16" s="118"/>
      <c r="E16" s="118"/>
      <c r="F16" s="118"/>
      <c r="G16" s="118"/>
      <c r="H16" s="118"/>
      <c r="I16" s="118"/>
      <c r="J16" s="118"/>
      <c r="K16" s="119"/>
      <c r="L16" s="120"/>
      <c r="M16" s="120"/>
      <c r="N16" s="120"/>
      <c r="O16" s="120"/>
      <c r="P16" s="67"/>
      <c r="Q16" s="67"/>
      <c r="R16" s="67"/>
      <c r="S16" s="67"/>
      <c r="T16" s="67"/>
      <c r="U16" s="67"/>
      <c r="V16" s="67"/>
    </row>
    <row r="17" spans="1:22" ht="26.1" customHeight="1" x14ac:dyDescent="0.25">
      <c r="A17" s="28">
        <v>10</v>
      </c>
      <c r="B17" s="121" t="s">
        <v>143</v>
      </c>
      <c r="C17" s="122"/>
      <c r="D17" s="122"/>
      <c r="E17" s="122"/>
      <c r="F17" s="122"/>
      <c r="G17" s="122"/>
      <c r="H17" s="122"/>
      <c r="I17" s="122"/>
      <c r="J17" s="122"/>
      <c r="K17" s="123"/>
      <c r="L17" s="120"/>
      <c r="M17" s="120"/>
      <c r="N17" s="120"/>
      <c r="O17" s="120"/>
      <c r="P17" s="67"/>
      <c r="Q17" s="67"/>
      <c r="R17" s="67"/>
      <c r="S17" s="67"/>
      <c r="T17" s="67"/>
      <c r="U17" s="67"/>
      <c r="V17" s="67"/>
    </row>
    <row r="18" spans="1:22" ht="26.1" customHeight="1" x14ac:dyDescent="0.25">
      <c r="A18" s="5">
        <v>11</v>
      </c>
      <c r="B18" s="117" t="s">
        <v>144</v>
      </c>
      <c r="C18" s="118"/>
      <c r="D18" s="118"/>
      <c r="E18" s="118"/>
      <c r="F18" s="118"/>
      <c r="G18" s="118"/>
      <c r="H18" s="118"/>
      <c r="I18" s="118"/>
      <c r="J18" s="118"/>
      <c r="K18" s="119"/>
      <c r="L18" s="120"/>
      <c r="M18" s="120"/>
      <c r="N18" s="120"/>
      <c r="O18" s="120"/>
      <c r="P18" s="67"/>
      <c r="Q18" s="67"/>
      <c r="R18" s="67"/>
      <c r="S18" s="67"/>
      <c r="T18" s="67"/>
      <c r="U18" s="67"/>
      <c r="V18" s="67"/>
    </row>
    <row r="19" spans="1:22" ht="26.1" customHeight="1" x14ac:dyDescent="0.25">
      <c r="A19" s="28">
        <v>12</v>
      </c>
      <c r="B19" s="121" t="s">
        <v>145</v>
      </c>
      <c r="C19" s="122"/>
      <c r="D19" s="122"/>
      <c r="E19" s="122"/>
      <c r="F19" s="122"/>
      <c r="G19" s="122"/>
      <c r="H19" s="122"/>
      <c r="I19" s="122"/>
      <c r="J19" s="122"/>
      <c r="K19" s="123"/>
      <c r="L19" s="120"/>
      <c r="M19" s="120"/>
      <c r="N19" s="120"/>
      <c r="O19" s="120"/>
      <c r="P19" s="67"/>
      <c r="Q19" s="67"/>
      <c r="R19" s="67"/>
      <c r="S19" s="67"/>
      <c r="T19" s="67"/>
      <c r="U19" s="67"/>
      <c r="V19" s="67"/>
    </row>
    <row r="20" spans="1:22" ht="26.1" customHeight="1" x14ac:dyDescent="0.25">
      <c r="A20" s="5">
        <v>13</v>
      </c>
      <c r="B20" s="117" t="s">
        <v>146</v>
      </c>
      <c r="C20" s="118"/>
      <c r="D20" s="118"/>
      <c r="E20" s="118"/>
      <c r="F20" s="118"/>
      <c r="G20" s="118"/>
      <c r="H20" s="118"/>
      <c r="I20" s="118"/>
      <c r="J20" s="118"/>
      <c r="K20" s="119"/>
      <c r="L20" s="120"/>
      <c r="M20" s="120"/>
      <c r="N20" s="120"/>
      <c r="O20" s="120"/>
      <c r="P20" s="67"/>
      <c r="Q20" s="67"/>
      <c r="R20" s="67"/>
      <c r="S20" s="67"/>
      <c r="T20" s="67"/>
      <c r="U20" s="67"/>
      <c r="V20" s="67"/>
    </row>
    <row r="21" spans="1:22" ht="26.1" customHeight="1" x14ac:dyDescent="0.25">
      <c r="A21" s="28">
        <v>14</v>
      </c>
      <c r="B21" s="121" t="s">
        <v>147</v>
      </c>
      <c r="C21" s="122"/>
      <c r="D21" s="122"/>
      <c r="E21" s="122"/>
      <c r="F21" s="122"/>
      <c r="G21" s="122"/>
      <c r="H21" s="122"/>
      <c r="I21" s="122"/>
      <c r="J21" s="122"/>
      <c r="K21" s="123"/>
      <c r="L21" s="120"/>
      <c r="M21" s="120"/>
      <c r="N21" s="120"/>
      <c r="O21" s="120"/>
      <c r="P21" s="67"/>
      <c r="Q21" s="67"/>
      <c r="R21" s="67"/>
      <c r="S21" s="67"/>
      <c r="T21" s="67"/>
      <c r="U21" s="67"/>
      <c r="V21" s="67"/>
    </row>
    <row r="22" spans="1:22" ht="26.1" customHeight="1" x14ac:dyDescent="0.25">
      <c r="A22" s="5">
        <v>15</v>
      </c>
      <c r="B22" s="117" t="s">
        <v>148</v>
      </c>
      <c r="C22" s="118"/>
      <c r="D22" s="118"/>
      <c r="E22" s="118"/>
      <c r="F22" s="118"/>
      <c r="G22" s="118"/>
      <c r="H22" s="118"/>
      <c r="I22" s="118"/>
      <c r="J22" s="118"/>
      <c r="K22" s="119"/>
      <c r="L22" s="120"/>
      <c r="M22" s="120"/>
      <c r="N22" s="120"/>
      <c r="O22" s="120"/>
      <c r="P22" s="67"/>
      <c r="Q22" s="67"/>
      <c r="R22" s="67"/>
      <c r="S22" s="67"/>
      <c r="T22" s="67"/>
      <c r="U22" s="67"/>
      <c r="V22" s="67"/>
    </row>
    <row r="23" spans="1:22" ht="26.1" customHeight="1" x14ac:dyDescent="0.25">
      <c r="A23" s="28">
        <v>16</v>
      </c>
      <c r="B23" s="121" t="s">
        <v>149</v>
      </c>
      <c r="C23" s="122"/>
      <c r="D23" s="122"/>
      <c r="E23" s="122"/>
      <c r="F23" s="122"/>
      <c r="G23" s="122"/>
      <c r="H23" s="122"/>
      <c r="I23" s="122"/>
      <c r="J23" s="122"/>
      <c r="K23" s="123"/>
      <c r="L23" s="120"/>
      <c r="M23" s="120"/>
      <c r="N23" s="120"/>
      <c r="O23" s="120"/>
      <c r="P23" s="67"/>
      <c r="Q23" s="67"/>
      <c r="R23" s="67"/>
      <c r="S23" s="67"/>
      <c r="T23" s="67"/>
      <c r="U23" s="67"/>
      <c r="V23" s="67"/>
    </row>
    <row r="24" spans="1:22" ht="26.1" customHeight="1" x14ac:dyDescent="0.25">
      <c r="A24" s="5">
        <v>17</v>
      </c>
      <c r="B24" s="117" t="s">
        <v>150</v>
      </c>
      <c r="C24" s="118"/>
      <c r="D24" s="118"/>
      <c r="E24" s="118"/>
      <c r="F24" s="118"/>
      <c r="G24" s="118"/>
      <c r="H24" s="118"/>
      <c r="I24" s="118"/>
      <c r="J24" s="118"/>
      <c r="K24" s="119"/>
      <c r="L24" s="120"/>
      <c r="M24" s="120"/>
      <c r="N24" s="120"/>
      <c r="O24" s="120"/>
      <c r="P24" s="67"/>
      <c r="Q24" s="67"/>
      <c r="R24" s="67"/>
      <c r="S24" s="67"/>
      <c r="T24" s="67"/>
      <c r="U24" s="67"/>
      <c r="V24" s="67"/>
    </row>
    <row r="25" spans="1:22" ht="26.1" customHeight="1" x14ac:dyDescent="0.25">
      <c r="A25" s="28">
        <v>18</v>
      </c>
      <c r="B25" s="121" t="s">
        <v>151</v>
      </c>
      <c r="C25" s="122"/>
      <c r="D25" s="122"/>
      <c r="E25" s="122"/>
      <c r="F25" s="122"/>
      <c r="G25" s="122"/>
      <c r="H25" s="122"/>
      <c r="I25" s="122"/>
      <c r="J25" s="122"/>
      <c r="K25" s="123"/>
      <c r="L25" s="120"/>
      <c r="M25" s="120"/>
      <c r="N25" s="120"/>
      <c r="O25" s="120"/>
      <c r="P25" s="67"/>
      <c r="Q25" s="67"/>
      <c r="R25" s="67"/>
      <c r="S25" s="67"/>
      <c r="T25" s="67"/>
      <c r="U25" s="67"/>
      <c r="V25" s="67"/>
    </row>
    <row r="26" spans="1:22" ht="26.1" customHeight="1" x14ac:dyDescent="0.25">
      <c r="A26" s="5">
        <v>19</v>
      </c>
      <c r="B26" s="117" t="s">
        <v>152</v>
      </c>
      <c r="C26" s="118"/>
      <c r="D26" s="118"/>
      <c r="E26" s="118"/>
      <c r="F26" s="118"/>
      <c r="G26" s="118"/>
      <c r="H26" s="118"/>
      <c r="I26" s="118"/>
      <c r="J26" s="118"/>
      <c r="K26" s="119"/>
      <c r="L26" s="120"/>
      <c r="M26" s="120"/>
      <c r="N26" s="120"/>
      <c r="O26" s="120"/>
      <c r="P26" s="67"/>
      <c r="Q26" s="67"/>
      <c r="R26" s="67"/>
      <c r="S26" s="67"/>
      <c r="T26" s="67"/>
      <c r="U26" s="67"/>
      <c r="V26" s="67"/>
    </row>
    <row r="27" spans="1:22" ht="26.1" customHeight="1" x14ac:dyDescent="0.25">
      <c r="A27" s="28">
        <v>20</v>
      </c>
      <c r="B27" s="121" t="s">
        <v>153</v>
      </c>
      <c r="C27" s="122"/>
      <c r="D27" s="122"/>
      <c r="E27" s="122"/>
      <c r="F27" s="122"/>
      <c r="G27" s="122"/>
      <c r="H27" s="122"/>
      <c r="I27" s="122"/>
      <c r="J27" s="122"/>
      <c r="K27" s="123"/>
      <c r="L27" s="120"/>
      <c r="M27" s="120"/>
      <c r="N27" s="120"/>
      <c r="O27" s="120"/>
      <c r="P27" s="67"/>
      <c r="Q27" s="67"/>
      <c r="R27" s="67"/>
      <c r="S27" s="67"/>
      <c r="T27" s="67"/>
      <c r="U27" s="67"/>
      <c r="V27" s="67"/>
    </row>
    <row r="28" spans="1:22" ht="26.1" customHeight="1" x14ac:dyDescent="0.25">
      <c r="A28" s="5">
        <v>21</v>
      </c>
      <c r="B28" s="117" t="s">
        <v>154</v>
      </c>
      <c r="C28" s="118"/>
      <c r="D28" s="118"/>
      <c r="E28" s="118"/>
      <c r="F28" s="118"/>
      <c r="G28" s="118"/>
      <c r="H28" s="118"/>
      <c r="I28" s="118"/>
      <c r="J28" s="118"/>
      <c r="K28" s="119"/>
      <c r="L28" s="120"/>
      <c r="M28" s="120"/>
      <c r="N28" s="120"/>
      <c r="O28" s="120"/>
      <c r="P28" s="67"/>
      <c r="Q28" s="67"/>
      <c r="R28" s="67"/>
      <c r="S28" s="67"/>
      <c r="T28" s="67"/>
      <c r="U28" s="67"/>
      <c r="V28" s="67"/>
    </row>
    <row r="29" spans="1:22" ht="26.1" customHeight="1" x14ac:dyDescent="0.25">
      <c r="A29" s="28">
        <v>22</v>
      </c>
      <c r="B29" s="121" t="s">
        <v>155</v>
      </c>
      <c r="C29" s="122"/>
      <c r="D29" s="122"/>
      <c r="E29" s="122"/>
      <c r="F29" s="122"/>
      <c r="G29" s="122"/>
      <c r="H29" s="122"/>
      <c r="I29" s="122"/>
      <c r="J29" s="122"/>
      <c r="K29" s="123"/>
      <c r="L29" s="120"/>
      <c r="M29" s="120"/>
      <c r="N29" s="120"/>
      <c r="O29" s="120"/>
      <c r="P29" s="67"/>
      <c r="Q29" s="67"/>
      <c r="R29" s="67"/>
      <c r="S29" s="67"/>
      <c r="T29" s="67"/>
      <c r="U29" s="67"/>
      <c r="V29" s="67"/>
    </row>
    <row r="30" spans="1:22" ht="26.1" customHeight="1" x14ac:dyDescent="0.25">
      <c r="A30" s="5">
        <v>23</v>
      </c>
      <c r="B30" s="117" t="s">
        <v>156</v>
      </c>
      <c r="C30" s="118"/>
      <c r="D30" s="118"/>
      <c r="E30" s="118"/>
      <c r="F30" s="118"/>
      <c r="G30" s="118"/>
      <c r="H30" s="118"/>
      <c r="I30" s="118"/>
      <c r="J30" s="118"/>
      <c r="K30" s="119"/>
      <c r="L30" s="120"/>
      <c r="M30" s="120"/>
      <c r="N30" s="120"/>
      <c r="O30" s="120"/>
      <c r="P30" s="67"/>
      <c r="Q30" s="67"/>
      <c r="R30" s="67"/>
      <c r="S30" s="67"/>
      <c r="T30" s="67"/>
      <c r="U30" s="67"/>
      <c r="V30" s="67"/>
    </row>
    <row r="31" spans="1:22" ht="26.1" customHeight="1" x14ac:dyDescent="0.25">
      <c r="A31" s="28">
        <v>24</v>
      </c>
      <c r="B31" s="121" t="s">
        <v>157</v>
      </c>
      <c r="C31" s="122"/>
      <c r="D31" s="122"/>
      <c r="E31" s="122"/>
      <c r="F31" s="122"/>
      <c r="G31" s="122"/>
      <c r="H31" s="122"/>
      <c r="I31" s="122"/>
      <c r="J31" s="122"/>
      <c r="K31" s="123"/>
      <c r="L31" s="120"/>
      <c r="M31" s="120"/>
      <c r="N31" s="120"/>
      <c r="O31" s="120"/>
      <c r="P31" s="67"/>
      <c r="Q31" s="67"/>
      <c r="R31" s="67"/>
      <c r="S31" s="67"/>
      <c r="T31" s="67"/>
      <c r="U31" s="67"/>
      <c r="V31" s="67"/>
    </row>
    <row r="32" spans="1:22" ht="26.1" customHeight="1" x14ac:dyDescent="0.25">
      <c r="A32" s="5">
        <v>25</v>
      </c>
      <c r="B32" s="117" t="s">
        <v>158</v>
      </c>
      <c r="C32" s="118"/>
      <c r="D32" s="118"/>
      <c r="E32" s="118"/>
      <c r="F32" s="118"/>
      <c r="G32" s="118"/>
      <c r="H32" s="118"/>
      <c r="I32" s="118"/>
      <c r="J32" s="118"/>
      <c r="K32" s="119"/>
      <c r="L32" s="120"/>
      <c r="M32" s="120"/>
      <c r="N32" s="120"/>
      <c r="O32" s="120"/>
      <c r="P32" s="67"/>
      <c r="Q32" s="67"/>
      <c r="R32" s="67"/>
      <c r="S32" s="67"/>
      <c r="T32" s="67"/>
      <c r="U32" s="67"/>
      <c r="V32" s="67"/>
    </row>
    <row r="33" spans="1:22" ht="26.1" customHeight="1" x14ac:dyDescent="0.25">
      <c r="A33" s="28">
        <v>26</v>
      </c>
      <c r="B33" s="121" t="s">
        <v>159</v>
      </c>
      <c r="C33" s="122"/>
      <c r="D33" s="122"/>
      <c r="E33" s="122"/>
      <c r="F33" s="122"/>
      <c r="G33" s="122"/>
      <c r="H33" s="122"/>
      <c r="I33" s="122"/>
      <c r="J33" s="122"/>
      <c r="K33" s="123"/>
      <c r="L33" s="120"/>
      <c r="M33" s="120"/>
      <c r="N33" s="120"/>
      <c r="O33" s="120"/>
      <c r="P33" s="67"/>
      <c r="Q33" s="67"/>
      <c r="R33" s="67"/>
      <c r="S33" s="67"/>
      <c r="T33" s="67"/>
      <c r="U33" s="67"/>
      <c r="V33" s="67"/>
    </row>
    <row r="34" spans="1:22" ht="26.1" customHeight="1" x14ac:dyDescent="0.25">
      <c r="A34" s="5">
        <v>27</v>
      </c>
      <c r="B34" s="117" t="s">
        <v>160</v>
      </c>
      <c r="C34" s="118"/>
      <c r="D34" s="118"/>
      <c r="E34" s="118"/>
      <c r="F34" s="118"/>
      <c r="G34" s="118"/>
      <c r="H34" s="118"/>
      <c r="I34" s="118"/>
      <c r="J34" s="118"/>
      <c r="K34" s="119"/>
      <c r="L34" s="120"/>
      <c r="M34" s="120"/>
      <c r="N34" s="120"/>
      <c r="O34" s="120"/>
      <c r="P34" s="67"/>
      <c r="Q34" s="67"/>
      <c r="R34" s="67"/>
      <c r="S34" s="67"/>
      <c r="T34" s="67"/>
      <c r="U34" s="67"/>
      <c r="V34" s="67"/>
    </row>
    <row r="35" spans="1:22" ht="26.1" customHeight="1" x14ac:dyDescent="0.25">
      <c r="A35" s="28">
        <v>28</v>
      </c>
      <c r="B35" s="121" t="s">
        <v>161</v>
      </c>
      <c r="C35" s="122"/>
      <c r="D35" s="122"/>
      <c r="E35" s="122"/>
      <c r="F35" s="122"/>
      <c r="G35" s="122"/>
      <c r="H35" s="122"/>
      <c r="I35" s="122"/>
      <c r="J35" s="122"/>
      <c r="K35" s="123"/>
      <c r="L35" s="120"/>
      <c r="M35" s="120"/>
      <c r="N35" s="120"/>
      <c r="O35" s="120"/>
      <c r="P35" s="67"/>
      <c r="Q35" s="67"/>
      <c r="R35" s="67"/>
      <c r="S35" s="67"/>
      <c r="T35" s="67"/>
      <c r="U35" s="67"/>
      <c r="V35" s="67"/>
    </row>
    <row r="36" spans="1:22" ht="26.1" customHeight="1" x14ac:dyDescent="0.25">
      <c r="A36" s="5">
        <v>29</v>
      </c>
      <c r="B36" s="117" t="s">
        <v>162</v>
      </c>
      <c r="C36" s="118"/>
      <c r="D36" s="118"/>
      <c r="E36" s="118"/>
      <c r="F36" s="118"/>
      <c r="G36" s="118"/>
      <c r="H36" s="118"/>
      <c r="I36" s="118"/>
      <c r="J36" s="118"/>
      <c r="K36" s="119"/>
      <c r="L36" s="120"/>
      <c r="M36" s="120"/>
      <c r="N36" s="120"/>
      <c r="O36" s="120"/>
      <c r="P36" s="67"/>
      <c r="Q36" s="67"/>
      <c r="R36" s="67"/>
      <c r="S36" s="67"/>
      <c r="T36" s="67"/>
      <c r="U36" s="67"/>
      <c r="V36" s="67"/>
    </row>
    <row r="37" spans="1:22" ht="26.1" customHeight="1" x14ac:dyDescent="0.25">
      <c r="A37" s="28">
        <v>30</v>
      </c>
      <c r="B37" s="121" t="s">
        <v>163</v>
      </c>
      <c r="C37" s="122"/>
      <c r="D37" s="122"/>
      <c r="E37" s="122"/>
      <c r="F37" s="122"/>
      <c r="G37" s="122"/>
      <c r="H37" s="122"/>
      <c r="I37" s="122"/>
      <c r="J37" s="122"/>
      <c r="K37" s="123"/>
      <c r="L37" s="120"/>
      <c r="M37" s="120"/>
      <c r="N37" s="120"/>
      <c r="O37" s="120"/>
      <c r="P37" s="67"/>
      <c r="Q37" s="67"/>
      <c r="R37" s="67"/>
      <c r="S37" s="67"/>
      <c r="T37" s="67"/>
      <c r="U37" s="67"/>
      <c r="V37" s="67"/>
    </row>
    <row r="38" spans="1:22" ht="26.1" customHeight="1" x14ac:dyDescent="0.25">
      <c r="A38" s="5">
        <v>31</v>
      </c>
      <c r="B38" s="117" t="s">
        <v>164</v>
      </c>
      <c r="C38" s="118"/>
      <c r="D38" s="118"/>
      <c r="E38" s="118"/>
      <c r="F38" s="118"/>
      <c r="G38" s="118"/>
      <c r="H38" s="118"/>
      <c r="I38" s="118"/>
      <c r="J38" s="118"/>
      <c r="K38" s="119"/>
      <c r="L38" s="120"/>
      <c r="M38" s="120"/>
      <c r="N38" s="120"/>
      <c r="O38" s="120"/>
      <c r="P38" s="67"/>
      <c r="Q38" s="67"/>
      <c r="R38" s="67"/>
      <c r="S38" s="67"/>
      <c r="T38" s="67"/>
      <c r="U38" s="67"/>
      <c r="V38" s="67"/>
    </row>
    <row r="39" spans="1:22" ht="26.1" customHeight="1" x14ac:dyDescent="0.25">
      <c r="A39" s="28">
        <v>32</v>
      </c>
      <c r="B39" s="121" t="s">
        <v>165</v>
      </c>
      <c r="C39" s="122"/>
      <c r="D39" s="122"/>
      <c r="E39" s="122"/>
      <c r="F39" s="122"/>
      <c r="G39" s="122"/>
      <c r="H39" s="122"/>
      <c r="I39" s="122"/>
      <c r="J39" s="122"/>
      <c r="K39" s="123"/>
      <c r="L39" s="120"/>
      <c r="M39" s="120"/>
      <c r="N39" s="120"/>
      <c r="O39" s="120"/>
      <c r="P39" s="67"/>
      <c r="Q39" s="67"/>
      <c r="R39" s="67"/>
      <c r="S39" s="67"/>
      <c r="T39" s="67"/>
      <c r="U39" s="67"/>
      <c r="V39" s="67"/>
    </row>
    <row r="40" spans="1:22" ht="26.1" customHeight="1" x14ac:dyDescent="0.25">
      <c r="A40" s="5">
        <v>33</v>
      </c>
      <c r="B40" s="117" t="s">
        <v>166</v>
      </c>
      <c r="C40" s="118"/>
      <c r="D40" s="118"/>
      <c r="E40" s="118"/>
      <c r="F40" s="118"/>
      <c r="G40" s="118"/>
      <c r="H40" s="118"/>
      <c r="I40" s="118"/>
      <c r="J40" s="118"/>
      <c r="K40" s="119"/>
      <c r="L40" s="120"/>
      <c r="M40" s="120"/>
      <c r="N40" s="120"/>
      <c r="O40" s="120"/>
      <c r="P40" s="67"/>
      <c r="Q40" s="67"/>
      <c r="R40" s="67"/>
      <c r="S40" s="67"/>
      <c r="T40" s="67"/>
      <c r="U40" s="67"/>
      <c r="V40" s="67"/>
    </row>
    <row r="41" spans="1:22" ht="26.1" customHeight="1" x14ac:dyDescent="0.25">
      <c r="A41" s="28">
        <v>34</v>
      </c>
      <c r="B41" s="121" t="s">
        <v>167</v>
      </c>
      <c r="C41" s="122"/>
      <c r="D41" s="122"/>
      <c r="E41" s="122"/>
      <c r="F41" s="122"/>
      <c r="G41" s="122"/>
      <c r="H41" s="122"/>
      <c r="I41" s="122"/>
      <c r="J41" s="122"/>
      <c r="K41" s="123"/>
      <c r="L41" s="120"/>
      <c r="M41" s="120"/>
      <c r="N41" s="120"/>
      <c r="O41" s="120"/>
      <c r="P41" s="67"/>
      <c r="Q41" s="67"/>
      <c r="R41" s="67"/>
      <c r="S41" s="67"/>
      <c r="T41" s="67"/>
      <c r="U41" s="67"/>
      <c r="V41" s="67"/>
    </row>
    <row r="42" spans="1:22" ht="26.1" customHeight="1" x14ac:dyDescent="0.25">
      <c r="A42" s="5">
        <v>35</v>
      </c>
      <c r="B42" s="117" t="s">
        <v>168</v>
      </c>
      <c r="C42" s="118"/>
      <c r="D42" s="118"/>
      <c r="E42" s="118"/>
      <c r="F42" s="118"/>
      <c r="G42" s="118"/>
      <c r="H42" s="118"/>
      <c r="I42" s="118"/>
      <c r="J42" s="118"/>
      <c r="K42" s="119"/>
      <c r="L42" s="120"/>
      <c r="M42" s="120"/>
      <c r="N42" s="120"/>
      <c r="O42" s="120"/>
      <c r="P42" s="67"/>
      <c r="Q42" s="67"/>
      <c r="R42" s="67"/>
      <c r="S42" s="67"/>
      <c r="T42" s="67"/>
      <c r="U42" s="67"/>
      <c r="V42" s="67"/>
    </row>
    <row r="43" spans="1:22" ht="26.1" customHeight="1" x14ac:dyDescent="0.25">
      <c r="A43" s="28">
        <v>36</v>
      </c>
      <c r="B43" s="121" t="s">
        <v>169</v>
      </c>
      <c r="C43" s="122"/>
      <c r="D43" s="122"/>
      <c r="E43" s="122"/>
      <c r="F43" s="122"/>
      <c r="G43" s="122"/>
      <c r="H43" s="122"/>
      <c r="I43" s="122"/>
      <c r="J43" s="122"/>
      <c r="K43" s="123"/>
      <c r="L43" s="120"/>
      <c r="M43" s="120"/>
      <c r="N43" s="120"/>
      <c r="O43" s="120"/>
      <c r="P43" s="67"/>
      <c r="Q43" s="67"/>
      <c r="R43" s="67"/>
      <c r="S43" s="67"/>
      <c r="T43" s="67"/>
      <c r="U43" s="67"/>
      <c r="V43" s="67"/>
    </row>
    <row r="44" spans="1:22" ht="26.1" customHeight="1" x14ac:dyDescent="0.25">
      <c r="A44" s="5">
        <v>37</v>
      </c>
      <c r="B44" s="117" t="s">
        <v>170</v>
      </c>
      <c r="C44" s="118"/>
      <c r="D44" s="118"/>
      <c r="E44" s="118"/>
      <c r="F44" s="118"/>
      <c r="G44" s="118"/>
      <c r="H44" s="118"/>
      <c r="I44" s="118"/>
      <c r="J44" s="118"/>
      <c r="K44" s="119"/>
      <c r="L44" s="120"/>
      <c r="M44" s="120"/>
      <c r="N44" s="120"/>
      <c r="O44" s="120"/>
      <c r="P44" s="67"/>
      <c r="Q44" s="67"/>
      <c r="R44" s="67"/>
      <c r="S44" s="67"/>
      <c r="T44" s="67"/>
      <c r="U44" s="67"/>
      <c r="V44" s="67"/>
    </row>
    <row r="45" spans="1:22" ht="26.1" customHeight="1" x14ac:dyDescent="0.25">
      <c r="A45" s="28">
        <v>38</v>
      </c>
      <c r="B45" s="121" t="s">
        <v>171</v>
      </c>
      <c r="C45" s="122"/>
      <c r="D45" s="122"/>
      <c r="E45" s="122"/>
      <c r="F45" s="122"/>
      <c r="G45" s="122"/>
      <c r="H45" s="122"/>
      <c r="I45" s="122"/>
      <c r="J45" s="122"/>
      <c r="K45" s="123"/>
      <c r="L45" s="120"/>
      <c r="M45" s="120"/>
      <c r="N45" s="120"/>
      <c r="O45" s="120"/>
      <c r="P45" s="67"/>
      <c r="Q45" s="67"/>
      <c r="R45" s="67"/>
      <c r="S45" s="67"/>
      <c r="T45" s="67"/>
      <c r="U45" s="67"/>
      <c r="V45" s="67"/>
    </row>
    <row r="46" spans="1:22" ht="26.1" customHeight="1" x14ac:dyDescent="0.25">
      <c r="A46" s="5">
        <v>39</v>
      </c>
      <c r="B46" s="117" t="s">
        <v>172</v>
      </c>
      <c r="C46" s="118"/>
      <c r="D46" s="118"/>
      <c r="E46" s="118"/>
      <c r="F46" s="118"/>
      <c r="G46" s="118"/>
      <c r="H46" s="118"/>
      <c r="I46" s="118"/>
      <c r="J46" s="118"/>
      <c r="K46" s="119"/>
      <c r="L46" s="120"/>
      <c r="M46" s="120"/>
      <c r="N46" s="120"/>
      <c r="O46" s="120"/>
      <c r="P46" s="67"/>
      <c r="Q46" s="67"/>
      <c r="R46" s="67"/>
      <c r="S46" s="67"/>
      <c r="T46" s="67"/>
      <c r="U46" s="67"/>
      <c r="V46" s="67"/>
    </row>
    <row r="47" spans="1:22" ht="26.1" customHeight="1" x14ac:dyDescent="0.25">
      <c r="A47" s="28">
        <v>40</v>
      </c>
      <c r="B47" s="121" t="s">
        <v>173</v>
      </c>
      <c r="C47" s="122"/>
      <c r="D47" s="122"/>
      <c r="E47" s="122"/>
      <c r="F47" s="122"/>
      <c r="G47" s="122"/>
      <c r="H47" s="122"/>
      <c r="I47" s="122"/>
      <c r="J47" s="122"/>
      <c r="K47" s="123"/>
      <c r="L47" s="120"/>
      <c r="M47" s="120"/>
      <c r="N47" s="120"/>
      <c r="O47" s="120"/>
      <c r="P47" s="67"/>
      <c r="Q47" s="67"/>
      <c r="R47" s="67"/>
      <c r="S47" s="67"/>
      <c r="T47" s="67"/>
      <c r="U47" s="67"/>
      <c r="V47" s="67"/>
    </row>
    <row r="48" spans="1:22" ht="26.1" customHeight="1" x14ac:dyDescent="0.25">
      <c r="A48" s="5">
        <v>41</v>
      </c>
      <c r="B48" s="117" t="s">
        <v>174</v>
      </c>
      <c r="C48" s="118"/>
      <c r="D48" s="118"/>
      <c r="E48" s="118"/>
      <c r="F48" s="118"/>
      <c r="G48" s="118"/>
      <c r="H48" s="118"/>
      <c r="I48" s="118"/>
      <c r="J48" s="118"/>
      <c r="K48" s="119"/>
      <c r="L48" s="120"/>
      <c r="M48" s="120"/>
      <c r="N48" s="120"/>
      <c r="O48" s="120"/>
      <c r="P48" s="67"/>
      <c r="Q48" s="67"/>
      <c r="R48" s="67"/>
      <c r="S48" s="67"/>
      <c r="T48" s="67"/>
      <c r="U48" s="67"/>
      <c r="V48" s="67"/>
    </row>
    <row r="49" spans="1:22" ht="26.1" customHeight="1" x14ac:dyDescent="0.25">
      <c r="A49" s="28">
        <v>42</v>
      </c>
      <c r="B49" s="121" t="s">
        <v>175</v>
      </c>
      <c r="C49" s="122"/>
      <c r="D49" s="122"/>
      <c r="E49" s="122"/>
      <c r="F49" s="122"/>
      <c r="G49" s="122"/>
      <c r="H49" s="122"/>
      <c r="I49" s="122"/>
      <c r="J49" s="122"/>
      <c r="K49" s="123"/>
      <c r="L49" s="120"/>
      <c r="M49" s="120"/>
      <c r="N49" s="120"/>
      <c r="O49" s="120"/>
      <c r="P49" s="67"/>
      <c r="Q49" s="67"/>
      <c r="R49" s="67"/>
      <c r="S49" s="67"/>
      <c r="T49" s="67"/>
      <c r="U49" s="67"/>
      <c r="V49" s="67"/>
    </row>
    <row r="50" spans="1:22" ht="26.1" customHeight="1" x14ac:dyDescent="0.25">
      <c r="A50" s="5">
        <v>43</v>
      </c>
      <c r="B50" s="117" t="s">
        <v>176</v>
      </c>
      <c r="C50" s="118"/>
      <c r="D50" s="118"/>
      <c r="E50" s="118"/>
      <c r="F50" s="118"/>
      <c r="G50" s="118"/>
      <c r="H50" s="118"/>
      <c r="I50" s="118"/>
      <c r="J50" s="118"/>
      <c r="K50" s="119"/>
      <c r="L50" s="120"/>
      <c r="M50" s="120"/>
      <c r="N50" s="120"/>
      <c r="O50" s="120"/>
      <c r="P50" s="67"/>
      <c r="Q50" s="67"/>
      <c r="R50" s="67"/>
      <c r="S50" s="67"/>
      <c r="T50" s="67"/>
      <c r="U50" s="67"/>
      <c r="V50" s="67"/>
    </row>
    <row r="51" spans="1:22" ht="26.1" customHeight="1" x14ac:dyDescent="0.25">
      <c r="A51" s="28">
        <v>44</v>
      </c>
      <c r="B51" s="121" t="s">
        <v>177</v>
      </c>
      <c r="C51" s="122"/>
      <c r="D51" s="122"/>
      <c r="E51" s="122"/>
      <c r="F51" s="122"/>
      <c r="G51" s="122"/>
      <c r="H51" s="122"/>
      <c r="I51" s="122"/>
      <c r="J51" s="122"/>
      <c r="K51" s="123"/>
      <c r="L51" s="120"/>
      <c r="M51" s="120"/>
      <c r="N51" s="120"/>
      <c r="O51" s="120"/>
      <c r="P51" s="67"/>
      <c r="Q51" s="67"/>
      <c r="R51" s="67"/>
      <c r="S51" s="67"/>
      <c r="T51" s="67"/>
      <c r="U51" s="67"/>
      <c r="V51" s="67"/>
    </row>
    <row r="52" spans="1:22" ht="26.1" customHeight="1" x14ac:dyDescent="0.25">
      <c r="A52" s="5">
        <v>45</v>
      </c>
      <c r="B52" s="117" t="s">
        <v>178</v>
      </c>
      <c r="C52" s="118"/>
      <c r="D52" s="118"/>
      <c r="E52" s="118"/>
      <c r="F52" s="118"/>
      <c r="G52" s="118"/>
      <c r="H52" s="118"/>
      <c r="I52" s="118"/>
      <c r="J52" s="118"/>
      <c r="K52" s="119"/>
      <c r="L52" s="120"/>
      <c r="M52" s="120"/>
      <c r="N52" s="120"/>
      <c r="O52" s="120"/>
      <c r="P52" s="67"/>
      <c r="Q52" s="67"/>
      <c r="R52" s="67"/>
      <c r="S52" s="67"/>
      <c r="T52" s="67"/>
      <c r="U52" s="67"/>
      <c r="V52" s="67"/>
    </row>
    <row r="53" spans="1:22" ht="26.1" customHeight="1" x14ac:dyDescent="0.25">
      <c r="A53" s="28">
        <v>46</v>
      </c>
      <c r="B53" s="121" t="s">
        <v>179</v>
      </c>
      <c r="C53" s="122"/>
      <c r="D53" s="122"/>
      <c r="E53" s="122"/>
      <c r="F53" s="122"/>
      <c r="G53" s="122"/>
      <c r="H53" s="122"/>
      <c r="I53" s="122"/>
      <c r="J53" s="122"/>
      <c r="K53" s="123"/>
      <c r="L53" s="120"/>
      <c r="M53" s="120"/>
      <c r="N53" s="120"/>
      <c r="O53" s="120"/>
      <c r="P53" s="67"/>
      <c r="Q53" s="67"/>
      <c r="R53" s="67"/>
      <c r="S53" s="67"/>
      <c r="T53" s="67"/>
      <c r="U53" s="67"/>
      <c r="V53" s="67"/>
    </row>
    <row r="54" spans="1:22" ht="26.1" customHeight="1" x14ac:dyDescent="0.25">
      <c r="A54" s="5">
        <v>47</v>
      </c>
      <c r="B54" s="117" t="s">
        <v>180</v>
      </c>
      <c r="C54" s="118"/>
      <c r="D54" s="118"/>
      <c r="E54" s="118"/>
      <c r="F54" s="118"/>
      <c r="G54" s="118"/>
      <c r="H54" s="118"/>
      <c r="I54" s="118"/>
      <c r="J54" s="118"/>
      <c r="K54" s="119"/>
      <c r="L54" s="120"/>
      <c r="M54" s="120"/>
      <c r="N54" s="120"/>
      <c r="O54" s="120"/>
      <c r="P54" s="67"/>
      <c r="Q54" s="67"/>
      <c r="R54" s="67"/>
      <c r="S54" s="67"/>
      <c r="T54" s="67"/>
      <c r="U54" s="67"/>
      <c r="V54" s="67"/>
    </row>
    <row r="55" spans="1:22" ht="26.1" customHeight="1" x14ac:dyDescent="0.25">
      <c r="A55" s="28">
        <v>48</v>
      </c>
      <c r="B55" s="121" t="s">
        <v>181</v>
      </c>
      <c r="C55" s="122"/>
      <c r="D55" s="122"/>
      <c r="E55" s="122"/>
      <c r="F55" s="122"/>
      <c r="G55" s="122"/>
      <c r="H55" s="122"/>
      <c r="I55" s="122"/>
      <c r="J55" s="122"/>
      <c r="K55" s="123"/>
      <c r="L55" s="120"/>
      <c r="M55" s="120"/>
      <c r="N55" s="120"/>
      <c r="O55" s="120"/>
      <c r="P55" s="67"/>
      <c r="Q55" s="67"/>
      <c r="R55" s="67"/>
      <c r="S55" s="67"/>
      <c r="T55" s="67"/>
      <c r="U55" s="67"/>
      <c r="V55" s="67"/>
    </row>
    <row r="56" spans="1:22" ht="26.1" customHeight="1" x14ac:dyDescent="0.25">
      <c r="A56" s="5">
        <v>49</v>
      </c>
      <c r="B56" s="117" t="s">
        <v>182</v>
      </c>
      <c r="C56" s="118"/>
      <c r="D56" s="118"/>
      <c r="E56" s="118"/>
      <c r="F56" s="118"/>
      <c r="G56" s="118"/>
      <c r="H56" s="118"/>
      <c r="I56" s="118"/>
      <c r="J56" s="118"/>
      <c r="K56" s="119"/>
      <c r="L56" s="120"/>
      <c r="M56" s="120"/>
      <c r="N56" s="120"/>
      <c r="O56" s="120"/>
      <c r="P56" s="67"/>
      <c r="Q56" s="67"/>
      <c r="R56" s="67"/>
      <c r="S56" s="67"/>
      <c r="T56" s="67"/>
      <c r="U56" s="67"/>
      <c r="V56" s="67"/>
    </row>
    <row r="57" spans="1:22" ht="26.1" customHeight="1" x14ac:dyDescent="0.25">
      <c r="A57" s="28">
        <v>50</v>
      </c>
      <c r="B57" s="121" t="s">
        <v>183</v>
      </c>
      <c r="C57" s="122"/>
      <c r="D57" s="122"/>
      <c r="E57" s="122"/>
      <c r="F57" s="122"/>
      <c r="G57" s="122"/>
      <c r="H57" s="122"/>
      <c r="I57" s="122"/>
      <c r="J57" s="122"/>
      <c r="K57" s="123"/>
      <c r="L57" s="120"/>
      <c r="M57" s="120"/>
      <c r="N57" s="120"/>
      <c r="O57" s="120"/>
      <c r="P57" s="67"/>
      <c r="Q57" s="67"/>
      <c r="R57" s="67"/>
      <c r="S57" s="67"/>
      <c r="T57" s="67"/>
      <c r="U57" s="67"/>
      <c r="V57" s="67"/>
    </row>
    <row r="58" spans="1:22" ht="26.1" customHeight="1" x14ac:dyDescent="0.25">
      <c r="A58" s="5">
        <v>51</v>
      </c>
      <c r="B58" s="117" t="s">
        <v>184</v>
      </c>
      <c r="C58" s="118"/>
      <c r="D58" s="118"/>
      <c r="E58" s="118"/>
      <c r="F58" s="118"/>
      <c r="G58" s="118"/>
      <c r="H58" s="118"/>
      <c r="I58" s="118"/>
      <c r="J58" s="118"/>
      <c r="K58" s="119"/>
      <c r="L58" s="120"/>
      <c r="M58" s="120"/>
      <c r="N58" s="120"/>
      <c r="O58" s="120"/>
      <c r="P58" s="67"/>
      <c r="Q58" s="67"/>
      <c r="R58" s="67"/>
      <c r="S58" s="67"/>
      <c r="T58" s="67"/>
      <c r="U58" s="67"/>
      <c r="V58" s="67"/>
    </row>
    <row r="59" spans="1:22" ht="26.1" customHeight="1" x14ac:dyDescent="0.25">
      <c r="A59" s="28">
        <v>52</v>
      </c>
      <c r="B59" s="121" t="s">
        <v>185</v>
      </c>
      <c r="C59" s="122"/>
      <c r="D59" s="122"/>
      <c r="E59" s="122"/>
      <c r="F59" s="122"/>
      <c r="G59" s="122"/>
      <c r="H59" s="122"/>
      <c r="I59" s="122"/>
      <c r="J59" s="122"/>
      <c r="K59" s="123"/>
      <c r="L59" s="120"/>
      <c r="M59" s="120"/>
      <c r="N59" s="120"/>
      <c r="O59" s="120"/>
      <c r="P59" s="67"/>
      <c r="Q59" s="67"/>
      <c r="R59" s="67"/>
      <c r="S59" s="67"/>
      <c r="T59" s="67"/>
      <c r="U59" s="67"/>
      <c r="V59" s="67"/>
    </row>
    <row r="60" spans="1:22" ht="26.1" customHeight="1" x14ac:dyDescent="0.25">
      <c r="A60" s="5">
        <v>53</v>
      </c>
      <c r="B60" s="117" t="s">
        <v>186</v>
      </c>
      <c r="C60" s="118"/>
      <c r="D60" s="118"/>
      <c r="E60" s="118"/>
      <c r="F60" s="118"/>
      <c r="G60" s="118"/>
      <c r="H60" s="118"/>
      <c r="I60" s="118"/>
      <c r="J60" s="118"/>
      <c r="K60" s="119"/>
      <c r="L60" s="120"/>
      <c r="M60" s="120"/>
      <c r="N60" s="120"/>
      <c r="O60" s="120"/>
      <c r="P60" s="67"/>
      <c r="Q60" s="67"/>
      <c r="R60" s="67"/>
      <c r="S60" s="67"/>
      <c r="T60" s="67"/>
      <c r="U60" s="67"/>
      <c r="V60" s="67"/>
    </row>
    <row r="61" spans="1:22" ht="26.1" customHeight="1" x14ac:dyDescent="0.25">
      <c r="A61" s="28">
        <v>54</v>
      </c>
      <c r="B61" s="121" t="s">
        <v>187</v>
      </c>
      <c r="C61" s="122"/>
      <c r="D61" s="122"/>
      <c r="E61" s="122"/>
      <c r="F61" s="122"/>
      <c r="G61" s="122"/>
      <c r="H61" s="122"/>
      <c r="I61" s="122"/>
      <c r="J61" s="122"/>
      <c r="K61" s="123"/>
      <c r="L61" s="120"/>
      <c r="M61" s="120"/>
      <c r="N61" s="120"/>
      <c r="O61" s="120"/>
      <c r="P61" s="67"/>
      <c r="Q61" s="67"/>
      <c r="R61" s="67"/>
      <c r="S61" s="67"/>
      <c r="T61" s="67"/>
      <c r="U61" s="67"/>
      <c r="V61" s="67"/>
    </row>
    <row r="62" spans="1:22" ht="26.1" customHeight="1" x14ac:dyDescent="0.25">
      <c r="A62" s="5">
        <v>55</v>
      </c>
      <c r="B62" s="117" t="s">
        <v>188</v>
      </c>
      <c r="C62" s="118"/>
      <c r="D62" s="118"/>
      <c r="E62" s="118"/>
      <c r="F62" s="118"/>
      <c r="G62" s="118"/>
      <c r="H62" s="118"/>
      <c r="I62" s="118"/>
      <c r="J62" s="118"/>
      <c r="K62" s="119"/>
      <c r="L62" s="120"/>
      <c r="M62" s="120"/>
      <c r="N62" s="120"/>
      <c r="O62" s="120"/>
      <c r="P62" s="67"/>
      <c r="Q62" s="67"/>
      <c r="R62" s="67"/>
      <c r="S62" s="67"/>
      <c r="T62" s="67"/>
      <c r="U62" s="67"/>
      <c r="V62" s="67"/>
    </row>
    <row r="63" spans="1:22" ht="26.1" customHeight="1" x14ac:dyDescent="0.25">
      <c r="A63" s="28">
        <v>56</v>
      </c>
      <c r="B63" s="121" t="s">
        <v>189</v>
      </c>
      <c r="C63" s="122"/>
      <c r="D63" s="122"/>
      <c r="E63" s="122"/>
      <c r="F63" s="122"/>
      <c r="G63" s="122"/>
      <c r="H63" s="122"/>
      <c r="I63" s="122"/>
      <c r="J63" s="122"/>
      <c r="K63" s="123"/>
      <c r="L63" s="120"/>
      <c r="M63" s="120"/>
      <c r="N63" s="120"/>
      <c r="O63" s="120"/>
      <c r="P63" s="67"/>
      <c r="Q63" s="67"/>
      <c r="R63" s="67"/>
      <c r="S63" s="67"/>
      <c r="T63" s="67"/>
      <c r="U63" s="67"/>
      <c r="V63" s="67"/>
    </row>
    <row r="64" spans="1:22" ht="26.1" customHeight="1" x14ac:dyDescent="0.25">
      <c r="A64" s="5">
        <v>57</v>
      </c>
      <c r="B64" s="117" t="s">
        <v>190</v>
      </c>
      <c r="C64" s="118"/>
      <c r="D64" s="118"/>
      <c r="E64" s="118"/>
      <c r="F64" s="118"/>
      <c r="G64" s="118"/>
      <c r="H64" s="118"/>
      <c r="I64" s="118"/>
      <c r="J64" s="118"/>
      <c r="K64" s="119"/>
      <c r="L64" s="120"/>
      <c r="M64" s="120"/>
      <c r="N64" s="120"/>
      <c r="O64" s="120"/>
      <c r="P64" s="67"/>
      <c r="Q64" s="67"/>
      <c r="R64" s="67"/>
      <c r="S64" s="67"/>
      <c r="T64" s="67"/>
      <c r="U64" s="67"/>
      <c r="V64" s="67"/>
    </row>
    <row r="65" spans="1:22" ht="26.1" customHeight="1" x14ac:dyDescent="0.25">
      <c r="A65" s="28">
        <v>58</v>
      </c>
      <c r="B65" s="121" t="s">
        <v>191</v>
      </c>
      <c r="C65" s="122"/>
      <c r="D65" s="122"/>
      <c r="E65" s="122"/>
      <c r="F65" s="122"/>
      <c r="G65" s="122"/>
      <c r="H65" s="122"/>
      <c r="I65" s="122"/>
      <c r="J65" s="122"/>
      <c r="K65" s="123"/>
      <c r="L65" s="120"/>
      <c r="M65" s="120"/>
      <c r="N65" s="120"/>
      <c r="O65" s="120"/>
      <c r="P65" s="67"/>
      <c r="Q65" s="67"/>
      <c r="R65" s="67"/>
      <c r="S65" s="67"/>
      <c r="T65" s="67"/>
      <c r="U65" s="67"/>
      <c r="V65" s="67"/>
    </row>
    <row r="66" spans="1:22" ht="26.1" customHeight="1" x14ac:dyDescent="0.25">
      <c r="A66" s="5">
        <v>59</v>
      </c>
      <c r="B66" s="117" t="s">
        <v>192</v>
      </c>
      <c r="C66" s="118"/>
      <c r="D66" s="118"/>
      <c r="E66" s="118"/>
      <c r="F66" s="118"/>
      <c r="G66" s="118"/>
      <c r="H66" s="118"/>
      <c r="I66" s="118"/>
      <c r="J66" s="118"/>
      <c r="K66" s="119"/>
      <c r="L66" s="120"/>
      <c r="M66" s="120"/>
      <c r="N66" s="120"/>
      <c r="O66" s="120"/>
      <c r="P66" s="67"/>
      <c r="Q66" s="67"/>
      <c r="R66" s="67"/>
      <c r="S66" s="67"/>
      <c r="T66" s="67"/>
      <c r="U66" s="67"/>
      <c r="V66" s="67"/>
    </row>
    <row r="67" spans="1:22" ht="26.1" customHeight="1" x14ac:dyDescent="0.25">
      <c r="A67" s="28">
        <v>60</v>
      </c>
      <c r="B67" s="121" t="s">
        <v>193</v>
      </c>
      <c r="C67" s="122"/>
      <c r="D67" s="122"/>
      <c r="E67" s="122"/>
      <c r="F67" s="122"/>
      <c r="G67" s="122"/>
      <c r="H67" s="122"/>
      <c r="I67" s="122"/>
      <c r="J67" s="122"/>
      <c r="K67" s="123"/>
      <c r="L67" s="120"/>
      <c r="M67" s="120"/>
      <c r="N67" s="120"/>
      <c r="O67" s="120"/>
      <c r="P67" s="67"/>
      <c r="Q67" s="67"/>
      <c r="R67" s="67"/>
      <c r="S67" s="67"/>
      <c r="T67" s="67"/>
      <c r="U67" s="67"/>
      <c r="V67" s="67"/>
    </row>
    <row r="68" spans="1:22" ht="26.1" customHeight="1" x14ac:dyDescent="0.25">
      <c r="A68" s="5">
        <v>61</v>
      </c>
      <c r="B68" s="117" t="s">
        <v>194</v>
      </c>
      <c r="C68" s="118"/>
      <c r="D68" s="118"/>
      <c r="E68" s="118"/>
      <c r="F68" s="118"/>
      <c r="G68" s="118"/>
      <c r="H68" s="118"/>
      <c r="I68" s="118"/>
      <c r="J68" s="118"/>
      <c r="K68" s="119"/>
      <c r="L68" s="120"/>
      <c r="M68" s="120"/>
      <c r="N68" s="120"/>
      <c r="O68" s="120"/>
      <c r="P68" s="67"/>
      <c r="Q68" s="67"/>
      <c r="R68" s="67"/>
      <c r="S68" s="67"/>
      <c r="T68" s="67"/>
      <c r="U68" s="67"/>
      <c r="V68" s="67"/>
    </row>
    <row r="69" spans="1:22" ht="26.1" customHeight="1" x14ac:dyDescent="0.25">
      <c r="A69" s="28">
        <v>62</v>
      </c>
      <c r="B69" s="121" t="s">
        <v>195</v>
      </c>
      <c r="C69" s="122"/>
      <c r="D69" s="122"/>
      <c r="E69" s="122"/>
      <c r="F69" s="122"/>
      <c r="G69" s="122"/>
      <c r="H69" s="122"/>
      <c r="I69" s="122"/>
      <c r="J69" s="122"/>
      <c r="K69" s="123"/>
      <c r="L69" s="120"/>
      <c r="M69" s="120"/>
      <c r="N69" s="120"/>
      <c r="O69" s="120"/>
      <c r="P69" s="67"/>
      <c r="Q69" s="67"/>
      <c r="R69" s="67"/>
      <c r="S69" s="67"/>
      <c r="T69" s="67"/>
      <c r="U69" s="67"/>
      <c r="V69" s="67"/>
    </row>
    <row r="70" spans="1:22" ht="26.1" customHeight="1" x14ac:dyDescent="0.25">
      <c r="A70" s="5">
        <v>63</v>
      </c>
      <c r="B70" s="117" t="s">
        <v>196</v>
      </c>
      <c r="C70" s="118"/>
      <c r="D70" s="118"/>
      <c r="E70" s="118"/>
      <c r="F70" s="118"/>
      <c r="G70" s="118"/>
      <c r="H70" s="118"/>
      <c r="I70" s="118"/>
      <c r="J70" s="118"/>
      <c r="K70" s="119"/>
      <c r="L70" s="120"/>
      <c r="M70" s="120"/>
      <c r="N70" s="120"/>
      <c r="O70" s="120"/>
      <c r="P70" s="67"/>
      <c r="Q70" s="67"/>
      <c r="R70" s="67"/>
      <c r="S70" s="67"/>
      <c r="T70" s="67"/>
      <c r="U70" s="67"/>
      <c r="V70" s="67"/>
    </row>
    <row r="71" spans="1:22" ht="26.1" customHeight="1" x14ac:dyDescent="0.25">
      <c r="A71" s="28">
        <v>64</v>
      </c>
      <c r="B71" s="121" t="s">
        <v>197</v>
      </c>
      <c r="C71" s="122"/>
      <c r="D71" s="122"/>
      <c r="E71" s="122"/>
      <c r="F71" s="122"/>
      <c r="G71" s="122"/>
      <c r="H71" s="122"/>
      <c r="I71" s="122"/>
      <c r="J71" s="122"/>
      <c r="K71" s="123"/>
      <c r="L71" s="120"/>
      <c r="M71" s="120"/>
      <c r="N71" s="120"/>
      <c r="O71" s="120"/>
      <c r="P71" s="67"/>
      <c r="Q71" s="67"/>
      <c r="R71" s="67"/>
      <c r="S71" s="67"/>
      <c r="T71" s="67"/>
      <c r="U71" s="67"/>
      <c r="V71" s="67"/>
    </row>
    <row r="72" spans="1:22" ht="26.1" customHeight="1" x14ac:dyDescent="0.25">
      <c r="A72" s="5">
        <v>65</v>
      </c>
      <c r="B72" s="117" t="s">
        <v>198</v>
      </c>
      <c r="C72" s="118"/>
      <c r="D72" s="118"/>
      <c r="E72" s="118"/>
      <c r="F72" s="118"/>
      <c r="G72" s="118"/>
      <c r="H72" s="118"/>
      <c r="I72" s="118"/>
      <c r="J72" s="118"/>
      <c r="K72" s="119"/>
      <c r="L72" s="120"/>
      <c r="M72" s="120"/>
      <c r="N72" s="120"/>
      <c r="O72" s="120"/>
      <c r="P72" s="67"/>
      <c r="Q72" s="67"/>
      <c r="R72" s="67"/>
      <c r="S72" s="67"/>
      <c r="T72" s="67"/>
      <c r="U72" s="67"/>
      <c r="V72" s="67"/>
    </row>
    <row r="73" spans="1:22" ht="26.1" customHeight="1" x14ac:dyDescent="0.25">
      <c r="A73" s="28">
        <v>66</v>
      </c>
      <c r="B73" s="121" t="s">
        <v>199</v>
      </c>
      <c r="C73" s="122"/>
      <c r="D73" s="122"/>
      <c r="E73" s="122"/>
      <c r="F73" s="122"/>
      <c r="G73" s="122"/>
      <c r="H73" s="122"/>
      <c r="I73" s="122"/>
      <c r="J73" s="122"/>
      <c r="K73" s="123"/>
      <c r="L73" s="120"/>
      <c r="M73" s="120"/>
      <c r="N73" s="120"/>
      <c r="O73" s="120"/>
      <c r="P73" s="67"/>
      <c r="Q73" s="67"/>
      <c r="R73" s="67"/>
      <c r="S73" s="67"/>
      <c r="T73" s="67"/>
      <c r="U73" s="67"/>
      <c r="V73" s="67"/>
    </row>
    <row r="74" spans="1:22" ht="26.1" customHeight="1" x14ac:dyDescent="0.25">
      <c r="A74" s="5">
        <v>67</v>
      </c>
      <c r="B74" s="117" t="s">
        <v>200</v>
      </c>
      <c r="C74" s="118"/>
      <c r="D74" s="118"/>
      <c r="E74" s="118"/>
      <c r="F74" s="118"/>
      <c r="G74" s="118"/>
      <c r="H74" s="118"/>
      <c r="I74" s="118"/>
      <c r="J74" s="118"/>
      <c r="K74" s="119"/>
      <c r="L74" s="120"/>
      <c r="M74" s="120"/>
      <c r="N74" s="120"/>
      <c r="O74" s="120"/>
      <c r="P74" s="67"/>
      <c r="Q74" s="67"/>
      <c r="R74" s="67"/>
      <c r="S74" s="67"/>
      <c r="T74" s="67"/>
      <c r="U74" s="67"/>
      <c r="V74" s="67"/>
    </row>
    <row r="75" spans="1:22" ht="26.1" customHeight="1" x14ac:dyDescent="0.25">
      <c r="A75" s="28">
        <v>68</v>
      </c>
      <c r="B75" s="121" t="s">
        <v>201</v>
      </c>
      <c r="C75" s="122"/>
      <c r="D75" s="122"/>
      <c r="E75" s="122"/>
      <c r="F75" s="122"/>
      <c r="G75" s="122"/>
      <c r="H75" s="122"/>
      <c r="I75" s="122"/>
      <c r="J75" s="122"/>
      <c r="K75" s="123"/>
      <c r="L75" s="120"/>
      <c r="M75" s="120"/>
      <c r="N75" s="120"/>
      <c r="O75" s="120"/>
      <c r="P75" s="67"/>
      <c r="Q75" s="67"/>
      <c r="R75" s="67"/>
      <c r="S75" s="67"/>
      <c r="T75" s="67"/>
      <c r="U75" s="67"/>
      <c r="V75" s="67"/>
    </row>
    <row r="76" spans="1:22" ht="26.1" customHeight="1" x14ac:dyDescent="0.25">
      <c r="A76" s="5">
        <v>69</v>
      </c>
      <c r="B76" s="117" t="s">
        <v>202</v>
      </c>
      <c r="C76" s="118"/>
      <c r="D76" s="118"/>
      <c r="E76" s="118"/>
      <c r="F76" s="118"/>
      <c r="G76" s="118"/>
      <c r="H76" s="118"/>
      <c r="I76" s="118"/>
      <c r="J76" s="118"/>
      <c r="K76" s="119"/>
      <c r="L76" s="120"/>
      <c r="M76" s="120"/>
      <c r="N76" s="120"/>
      <c r="O76" s="120"/>
      <c r="P76" s="67"/>
      <c r="Q76" s="67"/>
      <c r="R76" s="67"/>
      <c r="S76" s="67"/>
      <c r="T76" s="67"/>
      <c r="U76" s="67"/>
      <c r="V76" s="67"/>
    </row>
    <row r="77" spans="1:22" ht="26.1" customHeight="1" x14ac:dyDescent="0.25">
      <c r="A77" s="28">
        <v>70</v>
      </c>
      <c r="B77" s="121" t="s">
        <v>203</v>
      </c>
      <c r="C77" s="122"/>
      <c r="D77" s="122"/>
      <c r="E77" s="122"/>
      <c r="F77" s="122"/>
      <c r="G77" s="122"/>
      <c r="H77" s="122"/>
      <c r="I77" s="122"/>
      <c r="J77" s="122"/>
      <c r="K77" s="123"/>
      <c r="L77" s="120"/>
      <c r="M77" s="120"/>
      <c r="N77" s="120"/>
      <c r="O77" s="120"/>
      <c r="P77" s="67"/>
      <c r="Q77" s="67"/>
      <c r="R77" s="67"/>
      <c r="S77" s="67"/>
      <c r="T77" s="67"/>
      <c r="U77" s="67"/>
      <c r="V77" s="67"/>
    </row>
    <row r="78" spans="1:22" ht="26.1" customHeight="1" x14ac:dyDescent="0.25">
      <c r="A78" s="5">
        <v>71</v>
      </c>
      <c r="B78" s="117" t="s">
        <v>204</v>
      </c>
      <c r="C78" s="118"/>
      <c r="D78" s="118"/>
      <c r="E78" s="118"/>
      <c r="F78" s="118"/>
      <c r="G78" s="118"/>
      <c r="H78" s="118"/>
      <c r="I78" s="118"/>
      <c r="J78" s="118"/>
      <c r="K78" s="119"/>
      <c r="L78" s="120"/>
      <c r="M78" s="120"/>
      <c r="N78" s="120"/>
      <c r="O78" s="120"/>
      <c r="P78" s="67"/>
      <c r="Q78" s="67"/>
      <c r="R78" s="67"/>
      <c r="S78" s="67"/>
      <c r="T78" s="67"/>
      <c r="U78" s="67"/>
      <c r="V78" s="67"/>
    </row>
    <row r="79" spans="1:22" ht="26.1" customHeight="1" x14ac:dyDescent="0.25">
      <c r="A79" s="28">
        <v>72</v>
      </c>
      <c r="B79" s="121" t="s">
        <v>205</v>
      </c>
      <c r="C79" s="122"/>
      <c r="D79" s="122"/>
      <c r="E79" s="122"/>
      <c r="F79" s="122"/>
      <c r="G79" s="122"/>
      <c r="H79" s="122"/>
      <c r="I79" s="122"/>
      <c r="J79" s="122"/>
      <c r="K79" s="123"/>
      <c r="L79" s="120"/>
      <c r="M79" s="120"/>
      <c r="N79" s="120"/>
      <c r="O79" s="120"/>
      <c r="P79" s="67"/>
      <c r="Q79" s="67"/>
      <c r="R79" s="67"/>
      <c r="S79" s="67"/>
      <c r="T79" s="67"/>
      <c r="U79" s="67"/>
      <c r="V79" s="67"/>
    </row>
    <row r="80" spans="1:22" ht="26.1" customHeight="1" x14ac:dyDescent="0.25">
      <c r="A80" s="5">
        <v>73</v>
      </c>
      <c r="B80" s="117" t="s">
        <v>206</v>
      </c>
      <c r="C80" s="118"/>
      <c r="D80" s="118"/>
      <c r="E80" s="118"/>
      <c r="F80" s="118"/>
      <c r="G80" s="118"/>
      <c r="H80" s="118"/>
      <c r="I80" s="118"/>
      <c r="J80" s="118"/>
      <c r="K80" s="119"/>
      <c r="L80" s="120"/>
      <c r="M80" s="120"/>
      <c r="N80" s="120"/>
      <c r="O80" s="120"/>
      <c r="P80" s="67"/>
      <c r="Q80" s="67"/>
      <c r="R80" s="67"/>
      <c r="S80" s="67"/>
      <c r="T80" s="67"/>
      <c r="U80" s="67"/>
      <c r="V80" s="67"/>
    </row>
    <row r="81" spans="1:22" ht="26.1" customHeight="1" x14ac:dyDescent="0.25">
      <c r="A81" s="28">
        <v>74</v>
      </c>
      <c r="B81" s="121" t="s">
        <v>207</v>
      </c>
      <c r="C81" s="122"/>
      <c r="D81" s="122"/>
      <c r="E81" s="122"/>
      <c r="F81" s="122"/>
      <c r="G81" s="122"/>
      <c r="H81" s="122"/>
      <c r="I81" s="122"/>
      <c r="J81" s="122"/>
      <c r="K81" s="123"/>
      <c r="L81" s="120"/>
      <c r="M81" s="120"/>
      <c r="N81" s="120"/>
      <c r="O81" s="120"/>
      <c r="P81" s="67"/>
      <c r="Q81" s="67"/>
      <c r="R81" s="67"/>
      <c r="S81" s="67"/>
      <c r="T81" s="67"/>
      <c r="U81" s="67"/>
      <c r="V81" s="67"/>
    </row>
    <row r="82" spans="1:22" ht="26.1" customHeight="1" x14ac:dyDescent="0.25">
      <c r="A82" s="5">
        <v>75</v>
      </c>
      <c r="B82" s="117" t="s">
        <v>208</v>
      </c>
      <c r="C82" s="118"/>
      <c r="D82" s="118"/>
      <c r="E82" s="118"/>
      <c r="F82" s="118"/>
      <c r="G82" s="118"/>
      <c r="H82" s="118"/>
      <c r="I82" s="118"/>
      <c r="J82" s="118"/>
      <c r="K82" s="119"/>
      <c r="L82" s="120"/>
      <c r="M82" s="120"/>
      <c r="N82" s="120"/>
      <c r="O82" s="120"/>
      <c r="P82" s="67"/>
      <c r="Q82" s="67"/>
      <c r="R82" s="67"/>
      <c r="S82" s="67"/>
      <c r="T82" s="67"/>
      <c r="U82" s="67"/>
      <c r="V82" s="67"/>
    </row>
    <row r="83" spans="1:22" ht="26.1" customHeight="1" x14ac:dyDescent="0.25">
      <c r="A83" s="28">
        <v>76</v>
      </c>
      <c r="B83" s="121" t="s">
        <v>209</v>
      </c>
      <c r="C83" s="122"/>
      <c r="D83" s="122"/>
      <c r="E83" s="122"/>
      <c r="F83" s="122"/>
      <c r="G83" s="122"/>
      <c r="H83" s="122"/>
      <c r="I83" s="122"/>
      <c r="J83" s="122"/>
      <c r="K83" s="123"/>
      <c r="L83" s="120"/>
      <c r="M83" s="120"/>
      <c r="N83" s="120"/>
      <c r="O83" s="120"/>
      <c r="P83" s="67"/>
      <c r="Q83" s="67"/>
      <c r="R83" s="67"/>
      <c r="S83" s="67"/>
      <c r="T83" s="67"/>
      <c r="U83" s="67"/>
      <c r="V83" s="67"/>
    </row>
    <row r="84" spans="1:22" ht="26.1" customHeight="1" x14ac:dyDescent="0.25">
      <c r="A84" s="5">
        <v>77</v>
      </c>
      <c r="B84" s="117" t="s">
        <v>210</v>
      </c>
      <c r="C84" s="118"/>
      <c r="D84" s="118"/>
      <c r="E84" s="118"/>
      <c r="F84" s="118"/>
      <c r="G84" s="118"/>
      <c r="H84" s="118"/>
      <c r="I84" s="118"/>
      <c r="J84" s="118"/>
      <c r="K84" s="119"/>
      <c r="L84" s="120"/>
      <c r="M84" s="120"/>
      <c r="N84" s="120"/>
      <c r="O84" s="120"/>
      <c r="P84" s="67"/>
      <c r="Q84" s="67"/>
      <c r="R84" s="67"/>
      <c r="S84" s="67"/>
      <c r="T84" s="67"/>
      <c r="U84" s="67"/>
      <c r="V84" s="67"/>
    </row>
    <row r="85" spans="1:22" ht="26.1" customHeight="1" x14ac:dyDescent="0.25">
      <c r="A85" s="28">
        <v>78</v>
      </c>
      <c r="B85" s="121" t="s">
        <v>211</v>
      </c>
      <c r="C85" s="122"/>
      <c r="D85" s="122"/>
      <c r="E85" s="122"/>
      <c r="F85" s="122"/>
      <c r="G85" s="122"/>
      <c r="H85" s="122"/>
      <c r="I85" s="122"/>
      <c r="J85" s="122"/>
      <c r="K85" s="123"/>
      <c r="L85" s="120"/>
      <c r="M85" s="120"/>
      <c r="N85" s="120"/>
      <c r="O85" s="120"/>
      <c r="P85" s="67"/>
      <c r="Q85" s="67"/>
      <c r="R85" s="67"/>
      <c r="S85" s="67"/>
      <c r="T85" s="67"/>
      <c r="U85" s="67"/>
      <c r="V85" s="67"/>
    </row>
    <row r="86" spans="1:22" ht="26.1" customHeight="1" x14ac:dyDescent="0.25">
      <c r="A86" s="5">
        <v>79</v>
      </c>
      <c r="B86" s="117" t="s">
        <v>212</v>
      </c>
      <c r="C86" s="118"/>
      <c r="D86" s="118"/>
      <c r="E86" s="118"/>
      <c r="F86" s="118"/>
      <c r="G86" s="118"/>
      <c r="H86" s="118"/>
      <c r="I86" s="118"/>
      <c r="J86" s="118"/>
      <c r="K86" s="119"/>
      <c r="L86" s="120"/>
      <c r="M86" s="120"/>
      <c r="N86" s="120"/>
      <c r="O86" s="120"/>
      <c r="P86" s="67"/>
      <c r="Q86" s="67"/>
      <c r="R86" s="67"/>
      <c r="S86" s="67"/>
      <c r="T86" s="67"/>
      <c r="U86" s="67"/>
      <c r="V86" s="67"/>
    </row>
    <row r="87" spans="1:22" ht="26.1" customHeight="1" x14ac:dyDescent="0.25">
      <c r="A87" s="28">
        <v>80</v>
      </c>
      <c r="B87" s="121" t="s">
        <v>213</v>
      </c>
      <c r="C87" s="122"/>
      <c r="D87" s="122"/>
      <c r="E87" s="122"/>
      <c r="F87" s="122"/>
      <c r="G87" s="122"/>
      <c r="H87" s="122"/>
      <c r="I87" s="122"/>
      <c r="J87" s="122"/>
      <c r="K87" s="123"/>
      <c r="L87" s="120"/>
      <c r="M87" s="120"/>
      <c r="N87" s="120"/>
      <c r="O87" s="120"/>
      <c r="P87" s="67"/>
      <c r="Q87" s="67"/>
      <c r="R87" s="67"/>
      <c r="S87" s="67"/>
      <c r="T87" s="67"/>
      <c r="U87" s="67"/>
      <c r="V87" s="67"/>
    </row>
    <row r="88" spans="1:22" ht="26.1" customHeight="1" x14ac:dyDescent="0.25">
      <c r="A88" s="5">
        <v>81</v>
      </c>
      <c r="B88" s="117" t="s">
        <v>214</v>
      </c>
      <c r="C88" s="118"/>
      <c r="D88" s="118"/>
      <c r="E88" s="118"/>
      <c r="F88" s="118"/>
      <c r="G88" s="118"/>
      <c r="H88" s="118"/>
      <c r="I88" s="118"/>
      <c r="J88" s="118"/>
      <c r="K88" s="119"/>
      <c r="L88" s="120"/>
      <c r="M88" s="120"/>
      <c r="N88" s="120"/>
      <c r="O88" s="120"/>
      <c r="P88" s="67"/>
      <c r="Q88" s="67"/>
      <c r="R88" s="67"/>
      <c r="S88" s="67"/>
      <c r="T88" s="67"/>
      <c r="U88" s="67"/>
      <c r="V88" s="67"/>
    </row>
    <row r="89" spans="1:22" ht="26.1" customHeight="1" x14ac:dyDescent="0.25">
      <c r="A89" s="28">
        <v>82</v>
      </c>
      <c r="B89" s="121" t="s">
        <v>215</v>
      </c>
      <c r="C89" s="122"/>
      <c r="D89" s="122"/>
      <c r="E89" s="122"/>
      <c r="F89" s="122"/>
      <c r="G89" s="122"/>
      <c r="H89" s="122"/>
      <c r="I89" s="122"/>
      <c r="J89" s="122"/>
      <c r="K89" s="123"/>
      <c r="L89" s="120"/>
      <c r="M89" s="120"/>
      <c r="N89" s="120"/>
      <c r="O89" s="120"/>
      <c r="P89" s="67"/>
      <c r="Q89" s="67"/>
      <c r="R89" s="67"/>
      <c r="S89" s="67"/>
      <c r="T89" s="67"/>
      <c r="U89" s="67"/>
      <c r="V89" s="67"/>
    </row>
    <row r="90" spans="1:22" ht="26.1" customHeight="1" x14ac:dyDescent="0.25">
      <c r="A90" s="5">
        <v>83</v>
      </c>
      <c r="B90" s="117" t="s">
        <v>216</v>
      </c>
      <c r="C90" s="118"/>
      <c r="D90" s="118"/>
      <c r="E90" s="118"/>
      <c r="F90" s="118"/>
      <c r="G90" s="118"/>
      <c r="H90" s="118"/>
      <c r="I90" s="118"/>
      <c r="J90" s="118"/>
      <c r="K90" s="119"/>
      <c r="L90" s="120"/>
      <c r="M90" s="120"/>
      <c r="N90" s="120"/>
      <c r="O90" s="120"/>
      <c r="P90" s="67"/>
      <c r="Q90" s="67"/>
      <c r="R90" s="67"/>
      <c r="S90" s="67"/>
      <c r="T90" s="67"/>
      <c r="U90" s="67"/>
      <c r="V90" s="67"/>
    </row>
    <row r="91" spans="1:22" ht="26.1" customHeight="1" x14ac:dyDescent="0.25">
      <c r="A91" s="28">
        <v>84</v>
      </c>
      <c r="B91" s="121" t="s">
        <v>217</v>
      </c>
      <c r="C91" s="122"/>
      <c r="D91" s="122"/>
      <c r="E91" s="122"/>
      <c r="F91" s="122"/>
      <c r="G91" s="122"/>
      <c r="H91" s="122"/>
      <c r="I91" s="122"/>
      <c r="J91" s="122"/>
      <c r="K91" s="123"/>
      <c r="L91" s="120"/>
      <c r="M91" s="120"/>
      <c r="N91" s="120"/>
      <c r="O91" s="120"/>
      <c r="P91" s="67"/>
      <c r="Q91" s="67"/>
      <c r="R91" s="67"/>
      <c r="S91" s="67"/>
      <c r="T91" s="67"/>
      <c r="U91" s="67"/>
      <c r="V91" s="67"/>
    </row>
    <row r="92" spans="1:22" ht="26.1" customHeight="1" x14ac:dyDescent="0.25">
      <c r="A92" s="5">
        <v>85</v>
      </c>
      <c r="B92" s="117" t="s">
        <v>218</v>
      </c>
      <c r="C92" s="118"/>
      <c r="D92" s="118"/>
      <c r="E92" s="118"/>
      <c r="F92" s="118"/>
      <c r="G92" s="118"/>
      <c r="H92" s="118"/>
      <c r="I92" s="118"/>
      <c r="J92" s="118"/>
      <c r="K92" s="119"/>
      <c r="L92" s="120"/>
      <c r="M92" s="120"/>
      <c r="N92" s="120"/>
      <c r="O92" s="120"/>
      <c r="P92" s="67"/>
      <c r="Q92" s="67"/>
      <c r="R92" s="67"/>
      <c r="S92" s="67"/>
      <c r="T92" s="67"/>
      <c r="U92" s="67"/>
      <c r="V92" s="67"/>
    </row>
    <row r="93" spans="1:22" ht="26.1" customHeight="1" x14ac:dyDescent="0.25">
      <c r="A93" s="28">
        <v>86</v>
      </c>
      <c r="B93" s="121" t="s">
        <v>219</v>
      </c>
      <c r="C93" s="122"/>
      <c r="D93" s="122"/>
      <c r="E93" s="122"/>
      <c r="F93" s="122"/>
      <c r="G93" s="122"/>
      <c r="H93" s="122"/>
      <c r="I93" s="122"/>
      <c r="J93" s="122"/>
      <c r="K93" s="123"/>
      <c r="L93" s="120"/>
      <c r="M93" s="120"/>
      <c r="N93" s="120"/>
      <c r="O93" s="120"/>
      <c r="P93" s="67"/>
      <c r="Q93" s="67"/>
      <c r="R93" s="67"/>
      <c r="S93" s="67"/>
      <c r="T93" s="67"/>
      <c r="U93" s="67"/>
      <c r="V93" s="67"/>
    </row>
    <row r="94" spans="1:22" ht="26.1" customHeight="1" x14ac:dyDescent="0.25">
      <c r="A94" s="5">
        <v>87</v>
      </c>
      <c r="B94" s="117" t="s">
        <v>220</v>
      </c>
      <c r="C94" s="118"/>
      <c r="D94" s="118"/>
      <c r="E94" s="118"/>
      <c r="F94" s="118"/>
      <c r="G94" s="118"/>
      <c r="H94" s="118"/>
      <c r="I94" s="118"/>
      <c r="J94" s="118"/>
      <c r="K94" s="119"/>
      <c r="L94" s="120"/>
      <c r="M94" s="120"/>
      <c r="N94" s="120"/>
      <c r="O94" s="120"/>
      <c r="P94" s="67"/>
      <c r="Q94" s="67"/>
      <c r="R94" s="67"/>
      <c r="S94" s="67"/>
      <c r="T94" s="67"/>
      <c r="U94" s="67"/>
      <c r="V94" s="67"/>
    </row>
    <row r="95" spans="1:22" ht="26.1" customHeight="1" x14ac:dyDescent="0.25">
      <c r="A95" s="28">
        <v>88</v>
      </c>
      <c r="B95" s="121" t="s">
        <v>221</v>
      </c>
      <c r="C95" s="122"/>
      <c r="D95" s="122"/>
      <c r="E95" s="122"/>
      <c r="F95" s="122"/>
      <c r="G95" s="122"/>
      <c r="H95" s="122"/>
      <c r="I95" s="122"/>
      <c r="J95" s="122"/>
      <c r="K95" s="123"/>
      <c r="L95" s="120"/>
      <c r="M95" s="120"/>
      <c r="N95" s="120"/>
      <c r="O95" s="120"/>
      <c r="P95" s="67"/>
      <c r="Q95" s="67"/>
      <c r="R95" s="67"/>
      <c r="S95" s="67"/>
      <c r="T95" s="67"/>
      <c r="U95" s="67"/>
      <c r="V95" s="67"/>
    </row>
    <row r="96" spans="1:22" ht="26.1" customHeight="1" x14ac:dyDescent="0.25">
      <c r="A96" s="5">
        <v>89</v>
      </c>
      <c r="B96" s="117" t="s">
        <v>222</v>
      </c>
      <c r="C96" s="118"/>
      <c r="D96" s="118"/>
      <c r="E96" s="118"/>
      <c r="F96" s="118"/>
      <c r="G96" s="118"/>
      <c r="H96" s="118"/>
      <c r="I96" s="118"/>
      <c r="J96" s="118"/>
      <c r="K96" s="119"/>
      <c r="L96" s="120"/>
      <c r="M96" s="120"/>
      <c r="N96" s="120"/>
      <c r="O96" s="120"/>
      <c r="P96" s="67"/>
      <c r="Q96" s="67"/>
      <c r="R96" s="67"/>
      <c r="S96" s="67"/>
      <c r="T96" s="67"/>
      <c r="U96" s="67"/>
      <c r="V96" s="67"/>
    </row>
    <row r="97" spans="1:22" ht="26.1" customHeight="1" x14ac:dyDescent="0.25">
      <c r="A97" s="28">
        <v>90</v>
      </c>
      <c r="B97" s="121" t="s">
        <v>223</v>
      </c>
      <c r="C97" s="122"/>
      <c r="D97" s="122"/>
      <c r="E97" s="122"/>
      <c r="F97" s="122"/>
      <c r="G97" s="122"/>
      <c r="H97" s="122"/>
      <c r="I97" s="122"/>
      <c r="J97" s="122"/>
      <c r="K97" s="123"/>
      <c r="L97" s="120"/>
      <c r="M97" s="120"/>
      <c r="N97" s="120"/>
      <c r="O97" s="120"/>
      <c r="P97" s="67"/>
      <c r="Q97" s="67"/>
      <c r="R97" s="67"/>
      <c r="S97" s="67"/>
      <c r="T97" s="67"/>
      <c r="U97" s="67"/>
      <c r="V97" s="67"/>
    </row>
    <row r="98" spans="1:22" ht="26.1" customHeight="1" x14ac:dyDescent="0.25">
      <c r="A98" s="5">
        <v>91</v>
      </c>
      <c r="B98" s="117" t="s">
        <v>224</v>
      </c>
      <c r="C98" s="118"/>
      <c r="D98" s="118"/>
      <c r="E98" s="118"/>
      <c r="F98" s="118"/>
      <c r="G98" s="118"/>
      <c r="H98" s="118"/>
      <c r="I98" s="118"/>
      <c r="J98" s="118"/>
      <c r="K98" s="119"/>
      <c r="L98" s="120"/>
      <c r="M98" s="120"/>
      <c r="N98" s="120"/>
      <c r="O98" s="120"/>
      <c r="P98" s="67"/>
      <c r="Q98" s="67"/>
      <c r="R98" s="67"/>
      <c r="S98" s="67"/>
      <c r="T98" s="67"/>
      <c r="U98" s="67"/>
      <c r="V98" s="67"/>
    </row>
    <row r="99" spans="1:22" ht="26.1" customHeight="1" x14ac:dyDescent="0.25">
      <c r="A99" s="28">
        <v>92</v>
      </c>
      <c r="B99" s="121" t="s">
        <v>225</v>
      </c>
      <c r="C99" s="122"/>
      <c r="D99" s="122"/>
      <c r="E99" s="122"/>
      <c r="F99" s="122"/>
      <c r="G99" s="122"/>
      <c r="H99" s="122"/>
      <c r="I99" s="122"/>
      <c r="J99" s="122"/>
      <c r="K99" s="123"/>
      <c r="L99" s="120"/>
      <c r="M99" s="120"/>
      <c r="N99" s="120"/>
      <c r="O99" s="120"/>
      <c r="P99" s="67"/>
      <c r="Q99" s="67"/>
      <c r="R99" s="67"/>
      <c r="S99" s="67"/>
      <c r="T99" s="67"/>
      <c r="U99" s="67"/>
      <c r="V99" s="67"/>
    </row>
    <row r="100" spans="1:22" ht="26.1" customHeight="1" x14ac:dyDescent="0.25">
      <c r="A100" s="5">
        <v>93</v>
      </c>
      <c r="B100" s="117" t="s">
        <v>226</v>
      </c>
      <c r="C100" s="118"/>
      <c r="D100" s="118"/>
      <c r="E100" s="118"/>
      <c r="F100" s="118"/>
      <c r="G100" s="118"/>
      <c r="H100" s="118"/>
      <c r="I100" s="118"/>
      <c r="J100" s="118"/>
      <c r="K100" s="119"/>
      <c r="L100" s="120"/>
      <c r="M100" s="120"/>
      <c r="N100" s="120"/>
      <c r="O100" s="120"/>
      <c r="P100" s="67"/>
      <c r="Q100" s="67"/>
      <c r="R100" s="67"/>
      <c r="S100" s="67"/>
      <c r="T100" s="67"/>
      <c r="U100" s="67"/>
      <c r="V100" s="67"/>
    </row>
    <row r="101" spans="1:22" ht="26.1" customHeight="1" x14ac:dyDescent="0.25">
      <c r="A101" s="28">
        <v>94</v>
      </c>
      <c r="B101" s="121" t="s">
        <v>227</v>
      </c>
      <c r="C101" s="122"/>
      <c r="D101" s="122"/>
      <c r="E101" s="122"/>
      <c r="F101" s="122"/>
      <c r="G101" s="122"/>
      <c r="H101" s="122"/>
      <c r="I101" s="122"/>
      <c r="J101" s="122"/>
      <c r="K101" s="123"/>
      <c r="L101" s="120"/>
      <c r="M101" s="120"/>
      <c r="N101" s="120"/>
      <c r="O101" s="120"/>
      <c r="P101" s="67"/>
      <c r="Q101" s="67"/>
      <c r="R101" s="67"/>
      <c r="S101" s="67"/>
      <c r="T101" s="67"/>
      <c r="U101" s="67"/>
      <c r="V101" s="67"/>
    </row>
    <row r="102" spans="1:22" ht="26.1" customHeight="1" x14ac:dyDescent="0.25">
      <c r="A102" s="5">
        <v>95</v>
      </c>
      <c r="B102" s="117" t="s">
        <v>228</v>
      </c>
      <c r="C102" s="118"/>
      <c r="D102" s="118"/>
      <c r="E102" s="118"/>
      <c r="F102" s="118"/>
      <c r="G102" s="118"/>
      <c r="H102" s="118"/>
      <c r="I102" s="118"/>
      <c r="J102" s="118"/>
      <c r="K102" s="119"/>
      <c r="L102" s="120"/>
      <c r="M102" s="120"/>
      <c r="N102" s="120"/>
      <c r="O102" s="120"/>
      <c r="P102" s="67"/>
      <c r="Q102" s="67"/>
      <c r="R102" s="67"/>
      <c r="S102" s="67"/>
      <c r="T102" s="67"/>
      <c r="U102" s="67"/>
      <c r="V102" s="67"/>
    </row>
    <row r="103" spans="1:22" ht="26.1" customHeight="1" x14ac:dyDescent="0.25">
      <c r="A103" s="28">
        <v>96</v>
      </c>
      <c r="B103" s="121" t="s">
        <v>229</v>
      </c>
      <c r="C103" s="122"/>
      <c r="D103" s="122"/>
      <c r="E103" s="122"/>
      <c r="F103" s="122"/>
      <c r="G103" s="122"/>
      <c r="H103" s="122"/>
      <c r="I103" s="122"/>
      <c r="J103" s="122"/>
      <c r="K103" s="123"/>
      <c r="L103" s="120"/>
      <c r="M103" s="120"/>
      <c r="N103" s="120"/>
      <c r="O103" s="120"/>
      <c r="P103" s="67"/>
      <c r="Q103" s="67"/>
      <c r="R103" s="67"/>
      <c r="S103" s="67"/>
      <c r="T103" s="67"/>
      <c r="U103" s="67"/>
      <c r="V103" s="67"/>
    </row>
    <row r="104" spans="1:22" ht="26.1" customHeight="1" x14ac:dyDescent="0.25">
      <c r="A104" s="5">
        <v>97</v>
      </c>
      <c r="B104" s="117" t="s">
        <v>230</v>
      </c>
      <c r="C104" s="118"/>
      <c r="D104" s="118"/>
      <c r="E104" s="118"/>
      <c r="F104" s="118"/>
      <c r="G104" s="118"/>
      <c r="H104" s="118"/>
      <c r="I104" s="118"/>
      <c r="J104" s="118"/>
      <c r="K104" s="119"/>
      <c r="L104" s="120"/>
      <c r="M104" s="120"/>
      <c r="N104" s="120"/>
      <c r="O104" s="120"/>
      <c r="P104" s="67"/>
      <c r="Q104" s="67"/>
      <c r="R104" s="67"/>
      <c r="S104" s="67"/>
      <c r="T104" s="67"/>
      <c r="U104" s="67"/>
      <c r="V104" s="67"/>
    </row>
    <row r="105" spans="1:22" ht="26.1" customHeight="1" x14ac:dyDescent="0.25">
      <c r="A105" s="28">
        <v>98</v>
      </c>
      <c r="B105" s="121" t="s">
        <v>231</v>
      </c>
      <c r="C105" s="122"/>
      <c r="D105" s="122"/>
      <c r="E105" s="122"/>
      <c r="F105" s="122"/>
      <c r="G105" s="122"/>
      <c r="H105" s="122"/>
      <c r="I105" s="122"/>
      <c r="J105" s="122"/>
      <c r="K105" s="123"/>
      <c r="L105" s="120"/>
      <c r="M105" s="120"/>
      <c r="N105" s="120"/>
      <c r="O105" s="120"/>
      <c r="P105" s="67"/>
      <c r="Q105" s="67"/>
      <c r="R105" s="67"/>
      <c r="S105" s="67"/>
      <c r="T105" s="67"/>
      <c r="U105" s="67"/>
      <c r="V105" s="67"/>
    </row>
    <row r="106" spans="1:22" ht="26.1" customHeight="1" x14ac:dyDescent="0.25">
      <c r="A106" s="5">
        <v>99</v>
      </c>
      <c r="B106" s="117" t="s">
        <v>232</v>
      </c>
      <c r="C106" s="118"/>
      <c r="D106" s="118"/>
      <c r="E106" s="118"/>
      <c r="F106" s="118"/>
      <c r="G106" s="118"/>
      <c r="H106" s="118"/>
      <c r="I106" s="118"/>
      <c r="J106" s="118"/>
      <c r="K106" s="119"/>
      <c r="L106" s="120"/>
      <c r="M106" s="120"/>
      <c r="N106" s="120"/>
      <c r="O106" s="120"/>
      <c r="P106" s="67"/>
      <c r="Q106" s="67"/>
      <c r="R106" s="67"/>
      <c r="S106" s="67"/>
      <c r="T106" s="67"/>
      <c r="U106" s="67"/>
      <c r="V106" s="67"/>
    </row>
    <row r="107" spans="1:22" ht="26.1" customHeight="1" x14ac:dyDescent="0.25">
      <c r="A107" s="28">
        <v>100</v>
      </c>
      <c r="B107" s="121" t="s">
        <v>233</v>
      </c>
      <c r="C107" s="122"/>
      <c r="D107" s="122"/>
      <c r="E107" s="122"/>
      <c r="F107" s="122"/>
      <c r="G107" s="122"/>
      <c r="H107" s="122"/>
      <c r="I107" s="122"/>
      <c r="J107" s="122"/>
      <c r="K107" s="123"/>
      <c r="L107" s="120"/>
      <c r="M107" s="120"/>
      <c r="N107" s="120"/>
      <c r="O107" s="120"/>
      <c r="P107" s="67"/>
      <c r="Q107" s="67"/>
      <c r="R107" s="67"/>
      <c r="S107" s="67"/>
      <c r="T107" s="67"/>
      <c r="U107" s="67"/>
      <c r="V107" s="67"/>
    </row>
    <row r="108" spans="1:22" ht="26.1" customHeight="1" x14ac:dyDescent="0.25">
      <c r="A108" s="5">
        <v>101</v>
      </c>
      <c r="B108" s="117" t="s">
        <v>234</v>
      </c>
      <c r="C108" s="118"/>
      <c r="D108" s="118"/>
      <c r="E108" s="118"/>
      <c r="F108" s="118"/>
      <c r="G108" s="118"/>
      <c r="H108" s="118"/>
      <c r="I108" s="118"/>
      <c r="J108" s="118"/>
      <c r="K108" s="119"/>
      <c r="L108" s="120"/>
      <c r="M108" s="120"/>
      <c r="N108" s="120"/>
      <c r="O108" s="120"/>
      <c r="P108" s="67"/>
      <c r="Q108" s="67"/>
      <c r="R108" s="67"/>
      <c r="S108" s="67"/>
      <c r="T108" s="67"/>
      <c r="U108" s="67"/>
      <c r="V108" s="67"/>
    </row>
    <row r="109" spans="1:22" ht="26.1" customHeight="1" x14ac:dyDescent="0.25">
      <c r="A109" s="28">
        <v>102</v>
      </c>
      <c r="B109" s="121" t="s">
        <v>235</v>
      </c>
      <c r="C109" s="122"/>
      <c r="D109" s="122"/>
      <c r="E109" s="122"/>
      <c r="F109" s="122"/>
      <c r="G109" s="122"/>
      <c r="H109" s="122"/>
      <c r="I109" s="122"/>
      <c r="J109" s="122"/>
      <c r="K109" s="123"/>
      <c r="L109" s="120"/>
      <c r="M109" s="120"/>
      <c r="N109" s="120"/>
      <c r="O109" s="120"/>
      <c r="P109" s="67"/>
      <c r="Q109" s="67"/>
      <c r="R109" s="67"/>
      <c r="S109" s="67"/>
      <c r="T109" s="67"/>
      <c r="U109" s="67"/>
      <c r="V109" s="67"/>
    </row>
    <row r="110" spans="1:22" ht="26.1" customHeight="1" x14ac:dyDescent="0.25">
      <c r="A110" s="5">
        <v>103</v>
      </c>
      <c r="B110" s="117" t="s">
        <v>236</v>
      </c>
      <c r="C110" s="118"/>
      <c r="D110" s="118"/>
      <c r="E110" s="118"/>
      <c r="F110" s="118"/>
      <c r="G110" s="118"/>
      <c r="H110" s="118"/>
      <c r="I110" s="118"/>
      <c r="J110" s="118"/>
      <c r="K110" s="119"/>
      <c r="L110" s="120"/>
      <c r="M110" s="120"/>
      <c r="N110" s="120"/>
      <c r="O110" s="120"/>
      <c r="P110" s="67"/>
      <c r="Q110" s="67"/>
      <c r="R110" s="67"/>
      <c r="S110" s="67"/>
      <c r="T110" s="67"/>
      <c r="U110" s="67"/>
      <c r="V110" s="67"/>
    </row>
    <row r="111" spans="1:22" ht="26.1" customHeight="1" x14ac:dyDescent="0.25">
      <c r="A111" s="28">
        <v>104</v>
      </c>
      <c r="B111" s="121" t="s">
        <v>237</v>
      </c>
      <c r="C111" s="122"/>
      <c r="D111" s="122"/>
      <c r="E111" s="122"/>
      <c r="F111" s="122"/>
      <c r="G111" s="122"/>
      <c r="H111" s="122"/>
      <c r="I111" s="122"/>
      <c r="J111" s="122"/>
      <c r="K111" s="123"/>
      <c r="L111" s="120"/>
      <c r="M111" s="120"/>
      <c r="N111" s="120"/>
      <c r="O111" s="120"/>
      <c r="P111" s="67"/>
      <c r="Q111" s="67"/>
      <c r="R111" s="67"/>
      <c r="S111" s="67"/>
      <c r="T111" s="67"/>
      <c r="U111" s="67"/>
      <c r="V111" s="67"/>
    </row>
    <row r="112" spans="1:22" ht="26.1" customHeight="1" x14ac:dyDescent="0.25">
      <c r="A112" s="5">
        <v>105</v>
      </c>
      <c r="B112" s="117" t="s">
        <v>238</v>
      </c>
      <c r="C112" s="118"/>
      <c r="D112" s="118"/>
      <c r="E112" s="118"/>
      <c r="F112" s="118"/>
      <c r="G112" s="118"/>
      <c r="H112" s="118"/>
      <c r="I112" s="118"/>
      <c r="J112" s="118"/>
      <c r="K112" s="119"/>
      <c r="L112" s="120"/>
      <c r="M112" s="120"/>
      <c r="N112" s="120"/>
      <c r="O112" s="120"/>
      <c r="P112" s="67"/>
      <c r="Q112" s="67"/>
      <c r="R112" s="67"/>
      <c r="S112" s="67"/>
      <c r="T112" s="67"/>
      <c r="U112" s="67"/>
      <c r="V112" s="67"/>
    </row>
    <row r="113" spans="1:22" ht="26.1" customHeight="1" x14ac:dyDescent="0.25">
      <c r="A113" s="28">
        <v>106</v>
      </c>
      <c r="B113" s="121" t="s">
        <v>239</v>
      </c>
      <c r="C113" s="122"/>
      <c r="D113" s="122"/>
      <c r="E113" s="122"/>
      <c r="F113" s="122"/>
      <c r="G113" s="122"/>
      <c r="H113" s="122"/>
      <c r="I113" s="122"/>
      <c r="J113" s="122"/>
      <c r="K113" s="123"/>
      <c r="L113" s="120"/>
      <c r="M113" s="120"/>
      <c r="N113" s="120"/>
      <c r="O113" s="120"/>
      <c r="P113" s="67"/>
      <c r="Q113" s="67"/>
      <c r="R113" s="67"/>
      <c r="S113" s="67"/>
      <c r="T113" s="67"/>
      <c r="U113" s="67"/>
      <c r="V113" s="67"/>
    </row>
    <row r="114" spans="1:22" ht="26.1" customHeight="1" x14ac:dyDescent="0.25">
      <c r="A114" s="5">
        <v>107</v>
      </c>
      <c r="B114" s="117" t="s">
        <v>240</v>
      </c>
      <c r="C114" s="118"/>
      <c r="D114" s="118"/>
      <c r="E114" s="118"/>
      <c r="F114" s="118"/>
      <c r="G114" s="118"/>
      <c r="H114" s="118"/>
      <c r="I114" s="118"/>
      <c r="J114" s="118"/>
      <c r="K114" s="119"/>
      <c r="L114" s="120"/>
      <c r="M114" s="120"/>
      <c r="N114" s="120"/>
      <c r="O114" s="120"/>
      <c r="P114" s="67"/>
      <c r="Q114" s="67"/>
      <c r="R114" s="67"/>
      <c r="S114" s="67"/>
      <c r="T114" s="67"/>
      <c r="U114" s="67"/>
      <c r="V114" s="67"/>
    </row>
    <row r="115" spans="1:22" ht="26.1" customHeight="1" x14ac:dyDescent="0.25">
      <c r="A115" s="28">
        <v>108</v>
      </c>
      <c r="B115" s="121" t="s">
        <v>241</v>
      </c>
      <c r="C115" s="122"/>
      <c r="D115" s="122"/>
      <c r="E115" s="122"/>
      <c r="F115" s="122"/>
      <c r="G115" s="122"/>
      <c r="H115" s="122"/>
      <c r="I115" s="122"/>
      <c r="J115" s="122"/>
      <c r="K115" s="123"/>
      <c r="L115" s="120"/>
      <c r="M115" s="120"/>
      <c r="N115" s="120"/>
      <c r="O115" s="120"/>
      <c r="P115" s="67"/>
      <c r="Q115" s="67"/>
      <c r="R115" s="67"/>
      <c r="S115" s="67"/>
      <c r="T115" s="67"/>
      <c r="U115" s="67"/>
      <c r="V115" s="67"/>
    </row>
    <row r="116" spans="1:22" ht="26.1" customHeight="1" x14ac:dyDescent="0.25">
      <c r="A116" s="5">
        <v>109</v>
      </c>
      <c r="B116" s="117" t="s">
        <v>242</v>
      </c>
      <c r="C116" s="118"/>
      <c r="D116" s="118"/>
      <c r="E116" s="118"/>
      <c r="F116" s="118"/>
      <c r="G116" s="118"/>
      <c r="H116" s="118"/>
      <c r="I116" s="118"/>
      <c r="J116" s="118"/>
      <c r="K116" s="119"/>
      <c r="L116" s="120"/>
      <c r="M116" s="120"/>
      <c r="N116" s="120"/>
      <c r="O116" s="120"/>
      <c r="P116" s="67"/>
      <c r="Q116" s="67"/>
      <c r="R116" s="67"/>
      <c r="S116" s="67"/>
      <c r="T116" s="67"/>
      <c r="U116" s="67"/>
      <c r="V116" s="67"/>
    </row>
    <row r="117" spans="1:22" ht="26.1" customHeight="1" x14ac:dyDescent="0.25">
      <c r="A117" s="28">
        <v>110</v>
      </c>
      <c r="B117" s="121" t="s">
        <v>243</v>
      </c>
      <c r="C117" s="122"/>
      <c r="D117" s="122"/>
      <c r="E117" s="122"/>
      <c r="F117" s="122"/>
      <c r="G117" s="122"/>
      <c r="H117" s="122"/>
      <c r="I117" s="122"/>
      <c r="J117" s="122"/>
      <c r="K117" s="123"/>
      <c r="L117" s="120"/>
      <c r="M117" s="120"/>
      <c r="N117" s="120"/>
      <c r="O117" s="120"/>
      <c r="P117" s="67"/>
      <c r="Q117" s="67"/>
      <c r="R117" s="67"/>
      <c r="S117" s="67"/>
      <c r="T117" s="67"/>
      <c r="U117" s="67"/>
      <c r="V117" s="67"/>
    </row>
    <row r="118" spans="1:22" ht="26.1" customHeight="1" x14ac:dyDescent="0.25">
      <c r="A118" s="5">
        <v>111</v>
      </c>
      <c r="B118" s="117" t="s">
        <v>244</v>
      </c>
      <c r="C118" s="118"/>
      <c r="D118" s="118"/>
      <c r="E118" s="118"/>
      <c r="F118" s="118"/>
      <c r="G118" s="118"/>
      <c r="H118" s="118"/>
      <c r="I118" s="118"/>
      <c r="J118" s="118"/>
      <c r="K118" s="119"/>
      <c r="L118" s="120"/>
      <c r="M118" s="120"/>
      <c r="N118" s="120"/>
      <c r="O118" s="120"/>
      <c r="P118" s="67"/>
      <c r="Q118" s="67"/>
      <c r="R118" s="67"/>
      <c r="S118" s="67"/>
      <c r="T118" s="67"/>
      <c r="U118" s="67"/>
      <c r="V118" s="67"/>
    </row>
    <row r="119" spans="1:22" ht="26.1" customHeight="1" x14ac:dyDescent="0.25">
      <c r="A119" s="28">
        <v>112</v>
      </c>
      <c r="B119" s="121" t="s">
        <v>245</v>
      </c>
      <c r="C119" s="122"/>
      <c r="D119" s="122"/>
      <c r="E119" s="122"/>
      <c r="F119" s="122"/>
      <c r="G119" s="122"/>
      <c r="H119" s="122"/>
      <c r="I119" s="122"/>
      <c r="J119" s="122"/>
      <c r="K119" s="123"/>
      <c r="L119" s="120"/>
      <c r="M119" s="120"/>
      <c r="N119" s="120"/>
      <c r="O119" s="120"/>
      <c r="P119" s="67"/>
      <c r="Q119" s="67"/>
      <c r="R119" s="67"/>
      <c r="S119" s="67"/>
      <c r="T119" s="67"/>
      <c r="U119" s="67"/>
      <c r="V119" s="67"/>
    </row>
    <row r="120" spans="1:22" ht="26.1" customHeight="1" x14ac:dyDescent="0.25">
      <c r="A120" s="5">
        <v>113</v>
      </c>
      <c r="B120" s="117" t="s">
        <v>246</v>
      </c>
      <c r="C120" s="118"/>
      <c r="D120" s="118"/>
      <c r="E120" s="118"/>
      <c r="F120" s="118"/>
      <c r="G120" s="118"/>
      <c r="H120" s="118"/>
      <c r="I120" s="118"/>
      <c r="J120" s="118"/>
      <c r="K120" s="119"/>
      <c r="L120" s="120"/>
      <c r="M120" s="120"/>
      <c r="N120" s="120"/>
      <c r="O120" s="120"/>
      <c r="P120" s="67"/>
      <c r="Q120" s="67"/>
      <c r="R120" s="67"/>
      <c r="S120" s="67"/>
      <c r="T120" s="67"/>
      <c r="U120" s="67"/>
      <c r="V120" s="67"/>
    </row>
    <row r="121" spans="1:22" ht="26.1" customHeight="1" x14ac:dyDescent="0.25">
      <c r="A121" s="28">
        <v>114</v>
      </c>
      <c r="B121" s="121" t="s">
        <v>247</v>
      </c>
      <c r="C121" s="122"/>
      <c r="D121" s="122"/>
      <c r="E121" s="122"/>
      <c r="F121" s="122"/>
      <c r="G121" s="122"/>
      <c r="H121" s="122"/>
      <c r="I121" s="122"/>
      <c r="J121" s="122"/>
      <c r="K121" s="123"/>
      <c r="L121" s="120"/>
      <c r="M121" s="120"/>
      <c r="N121" s="120"/>
      <c r="O121" s="120"/>
      <c r="P121" s="67"/>
      <c r="Q121" s="67"/>
      <c r="R121" s="67"/>
      <c r="S121" s="67"/>
      <c r="T121" s="67"/>
      <c r="U121" s="67"/>
      <c r="V121" s="67"/>
    </row>
    <row r="122" spans="1:22" ht="26.1" customHeight="1" x14ac:dyDescent="0.25">
      <c r="A122" s="5">
        <v>115</v>
      </c>
      <c r="B122" s="117" t="s">
        <v>248</v>
      </c>
      <c r="C122" s="118"/>
      <c r="D122" s="118"/>
      <c r="E122" s="118"/>
      <c r="F122" s="118"/>
      <c r="G122" s="118"/>
      <c r="H122" s="118"/>
      <c r="I122" s="118"/>
      <c r="J122" s="118"/>
      <c r="K122" s="119"/>
      <c r="L122" s="120"/>
      <c r="M122" s="120"/>
      <c r="N122" s="120"/>
      <c r="O122" s="120"/>
      <c r="P122" s="67"/>
      <c r="Q122" s="67"/>
      <c r="R122" s="67"/>
      <c r="S122" s="67"/>
      <c r="T122" s="67"/>
      <c r="U122" s="67"/>
      <c r="V122" s="67"/>
    </row>
    <row r="123" spans="1:22" ht="26.1" customHeight="1" x14ac:dyDescent="0.25">
      <c r="A123" s="28">
        <v>116</v>
      </c>
      <c r="B123" s="121" t="s">
        <v>249</v>
      </c>
      <c r="C123" s="122"/>
      <c r="D123" s="122"/>
      <c r="E123" s="122"/>
      <c r="F123" s="122"/>
      <c r="G123" s="122"/>
      <c r="H123" s="122"/>
      <c r="I123" s="122"/>
      <c r="J123" s="122"/>
      <c r="K123" s="123"/>
      <c r="L123" s="120"/>
      <c r="M123" s="120"/>
      <c r="N123" s="120"/>
      <c r="O123" s="120"/>
      <c r="P123" s="67"/>
      <c r="Q123" s="67"/>
      <c r="R123" s="67"/>
      <c r="S123" s="67"/>
      <c r="T123" s="67"/>
      <c r="U123" s="67"/>
      <c r="V123" s="67"/>
    </row>
    <row r="124" spans="1:22" ht="26.1" customHeight="1" x14ac:dyDescent="0.25">
      <c r="A124" s="5">
        <v>117</v>
      </c>
      <c r="B124" s="117" t="s">
        <v>250</v>
      </c>
      <c r="C124" s="118"/>
      <c r="D124" s="118"/>
      <c r="E124" s="118"/>
      <c r="F124" s="118"/>
      <c r="G124" s="118"/>
      <c r="H124" s="118"/>
      <c r="I124" s="118"/>
      <c r="J124" s="118"/>
      <c r="K124" s="119"/>
      <c r="L124" s="120"/>
      <c r="M124" s="120"/>
      <c r="N124" s="120"/>
      <c r="O124" s="120"/>
      <c r="P124" s="67"/>
      <c r="Q124" s="67"/>
      <c r="R124" s="67"/>
      <c r="S124" s="67"/>
      <c r="T124" s="67"/>
      <c r="U124" s="67"/>
      <c r="V124" s="67"/>
    </row>
    <row r="125" spans="1:22" ht="26.1" customHeight="1" x14ac:dyDescent="0.25">
      <c r="A125" s="28">
        <v>118</v>
      </c>
      <c r="B125" s="121" t="s">
        <v>251</v>
      </c>
      <c r="C125" s="122"/>
      <c r="D125" s="122"/>
      <c r="E125" s="122"/>
      <c r="F125" s="122"/>
      <c r="G125" s="122"/>
      <c r="H125" s="122"/>
      <c r="I125" s="122"/>
      <c r="J125" s="122"/>
      <c r="K125" s="123"/>
      <c r="L125" s="120"/>
      <c r="M125" s="120"/>
      <c r="N125" s="120"/>
      <c r="O125" s="120"/>
      <c r="P125" s="67"/>
      <c r="Q125" s="67"/>
      <c r="R125" s="67"/>
      <c r="S125" s="67"/>
      <c r="T125" s="67"/>
      <c r="U125" s="67"/>
      <c r="V125" s="67"/>
    </row>
    <row r="126" spans="1:22" ht="26.1" customHeight="1" x14ac:dyDescent="0.25">
      <c r="A126" s="5">
        <v>119</v>
      </c>
      <c r="B126" s="117" t="s">
        <v>252</v>
      </c>
      <c r="C126" s="118"/>
      <c r="D126" s="118"/>
      <c r="E126" s="118"/>
      <c r="F126" s="118"/>
      <c r="G126" s="118"/>
      <c r="H126" s="118"/>
      <c r="I126" s="118"/>
      <c r="J126" s="118"/>
      <c r="K126" s="119"/>
      <c r="L126" s="120"/>
      <c r="M126" s="120"/>
      <c r="N126" s="120"/>
      <c r="O126" s="120"/>
      <c r="P126" s="67"/>
      <c r="Q126" s="67"/>
      <c r="R126" s="67"/>
      <c r="S126" s="67"/>
      <c r="T126" s="67"/>
      <c r="U126" s="67"/>
      <c r="V126" s="67"/>
    </row>
    <row r="127" spans="1:22" ht="26.1" customHeight="1" x14ac:dyDescent="0.25">
      <c r="A127" s="28">
        <v>120</v>
      </c>
      <c r="B127" s="121" t="s">
        <v>253</v>
      </c>
      <c r="C127" s="122"/>
      <c r="D127" s="122"/>
      <c r="E127" s="122"/>
      <c r="F127" s="122"/>
      <c r="G127" s="122"/>
      <c r="H127" s="122"/>
      <c r="I127" s="122"/>
      <c r="J127" s="122"/>
      <c r="K127" s="123"/>
      <c r="L127" s="120"/>
      <c r="M127" s="120"/>
      <c r="N127" s="120"/>
      <c r="O127" s="120"/>
      <c r="P127" s="67"/>
      <c r="Q127" s="67"/>
      <c r="R127" s="67"/>
      <c r="S127" s="67"/>
      <c r="T127" s="67"/>
      <c r="U127" s="67"/>
      <c r="V127" s="67"/>
    </row>
    <row r="128" spans="1:22" ht="26.1" customHeight="1" x14ac:dyDescent="0.25">
      <c r="A128" s="5">
        <v>121</v>
      </c>
      <c r="B128" s="117" t="s">
        <v>254</v>
      </c>
      <c r="C128" s="118"/>
      <c r="D128" s="118"/>
      <c r="E128" s="118"/>
      <c r="F128" s="118"/>
      <c r="G128" s="118"/>
      <c r="H128" s="118"/>
      <c r="I128" s="118"/>
      <c r="J128" s="118"/>
      <c r="K128" s="119"/>
      <c r="L128" s="120"/>
      <c r="M128" s="120"/>
      <c r="N128" s="120"/>
      <c r="O128" s="120"/>
      <c r="P128" s="67"/>
      <c r="Q128" s="67"/>
      <c r="R128" s="67"/>
      <c r="S128" s="67"/>
      <c r="T128" s="67"/>
      <c r="U128" s="67"/>
      <c r="V128" s="67"/>
    </row>
    <row r="129" spans="1:22" ht="26.1" customHeight="1" x14ac:dyDescent="0.25">
      <c r="A129" s="28">
        <v>122</v>
      </c>
      <c r="B129" s="121" t="s">
        <v>255</v>
      </c>
      <c r="C129" s="122"/>
      <c r="D129" s="122"/>
      <c r="E129" s="122"/>
      <c r="F129" s="122"/>
      <c r="G129" s="122"/>
      <c r="H129" s="122"/>
      <c r="I129" s="122"/>
      <c r="J129" s="122"/>
      <c r="K129" s="123"/>
      <c r="L129" s="120"/>
      <c r="M129" s="120"/>
      <c r="N129" s="120"/>
      <c r="O129" s="120"/>
      <c r="P129" s="67"/>
      <c r="Q129" s="67"/>
      <c r="R129" s="67"/>
      <c r="S129" s="67"/>
      <c r="T129" s="67"/>
      <c r="U129" s="67"/>
      <c r="V129" s="67"/>
    </row>
    <row r="130" spans="1:22" ht="26.1" customHeight="1" x14ac:dyDescent="0.25">
      <c r="A130" s="5">
        <v>123</v>
      </c>
      <c r="B130" s="117" t="s">
        <v>256</v>
      </c>
      <c r="C130" s="118"/>
      <c r="D130" s="118"/>
      <c r="E130" s="118"/>
      <c r="F130" s="118"/>
      <c r="G130" s="118"/>
      <c r="H130" s="118"/>
      <c r="I130" s="118"/>
      <c r="J130" s="118"/>
      <c r="K130" s="119"/>
      <c r="L130" s="120"/>
      <c r="M130" s="120"/>
      <c r="N130" s="120"/>
      <c r="O130" s="120"/>
      <c r="P130" s="67"/>
      <c r="Q130" s="67"/>
      <c r="R130" s="67"/>
      <c r="S130" s="67"/>
      <c r="T130" s="67"/>
      <c r="U130" s="67"/>
      <c r="V130" s="67"/>
    </row>
    <row r="131" spans="1:22" ht="26.1" customHeight="1" x14ac:dyDescent="0.25">
      <c r="A131" s="28">
        <v>124</v>
      </c>
      <c r="B131" s="121" t="s">
        <v>257</v>
      </c>
      <c r="C131" s="122"/>
      <c r="D131" s="122"/>
      <c r="E131" s="122"/>
      <c r="F131" s="122"/>
      <c r="G131" s="122"/>
      <c r="H131" s="122"/>
      <c r="I131" s="122"/>
      <c r="J131" s="122"/>
      <c r="K131" s="123"/>
      <c r="L131" s="120"/>
      <c r="M131" s="120"/>
      <c r="N131" s="120"/>
      <c r="O131" s="120"/>
      <c r="P131" s="67"/>
      <c r="Q131" s="67"/>
      <c r="R131" s="67"/>
      <c r="S131" s="67"/>
      <c r="T131" s="67"/>
      <c r="U131" s="67"/>
      <c r="V131" s="67"/>
    </row>
    <row r="132" spans="1:22" ht="26.1" customHeight="1" x14ac:dyDescent="0.25">
      <c r="A132" s="5">
        <v>125</v>
      </c>
      <c r="B132" s="117" t="s">
        <v>258</v>
      </c>
      <c r="C132" s="118"/>
      <c r="D132" s="118"/>
      <c r="E132" s="118"/>
      <c r="F132" s="118"/>
      <c r="G132" s="118"/>
      <c r="H132" s="118"/>
      <c r="I132" s="118"/>
      <c r="J132" s="118"/>
      <c r="K132" s="119"/>
      <c r="L132" s="120"/>
      <c r="M132" s="120"/>
      <c r="N132" s="120"/>
      <c r="O132" s="120"/>
      <c r="P132" s="67"/>
      <c r="Q132" s="67"/>
      <c r="R132" s="67"/>
      <c r="S132" s="67"/>
      <c r="T132" s="67"/>
      <c r="U132" s="67"/>
      <c r="V132" s="67"/>
    </row>
    <row r="133" spans="1:22" ht="26.1" customHeight="1" x14ac:dyDescent="0.25">
      <c r="A133" s="28">
        <v>126</v>
      </c>
      <c r="B133" s="121" t="s">
        <v>259</v>
      </c>
      <c r="C133" s="122"/>
      <c r="D133" s="122"/>
      <c r="E133" s="122"/>
      <c r="F133" s="122"/>
      <c r="G133" s="122"/>
      <c r="H133" s="122"/>
      <c r="I133" s="122"/>
      <c r="J133" s="122"/>
      <c r="K133" s="123"/>
      <c r="L133" s="120"/>
      <c r="M133" s="120"/>
      <c r="N133" s="120"/>
      <c r="O133" s="120"/>
      <c r="P133" s="67"/>
      <c r="Q133" s="67"/>
      <c r="R133" s="67"/>
      <c r="S133" s="67"/>
      <c r="T133" s="67"/>
      <c r="U133" s="67"/>
      <c r="V133" s="67"/>
    </row>
    <row r="134" spans="1:22" ht="26.1" customHeight="1" x14ac:dyDescent="0.25">
      <c r="A134" s="5">
        <v>127</v>
      </c>
      <c r="B134" s="117" t="s">
        <v>260</v>
      </c>
      <c r="C134" s="118"/>
      <c r="D134" s="118"/>
      <c r="E134" s="118"/>
      <c r="F134" s="118"/>
      <c r="G134" s="118"/>
      <c r="H134" s="118"/>
      <c r="I134" s="118"/>
      <c r="J134" s="118"/>
      <c r="K134" s="119"/>
      <c r="L134" s="120"/>
      <c r="M134" s="120"/>
      <c r="N134" s="120"/>
      <c r="O134" s="120"/>
      <c r="P134" s="67"/>
      <c r="Q134" s="67"/>
      <c r="R134" s="67"/>
      <c r="S134" s="67"/>
      <c r="T134" s="67"/>
      <c r="U134" s="67"/>
      <c r="V134" s="67"/>
    </row>
    <row r="135" spans="1:22" ht="26.1" customHeight="1" x14ac:dyDescent="0.25">
      <c r="A135" s="28">
        <v>128</v>
      </c>
      <c r="B135" s="121" t="s">
        <v>261</v>
      </c>
      <c r="C135" s="122"/>
      <c r="D135" s="122"/>
      <c r="E135" s="122"/>
      <c r="F135" s="122"/>
      <c r="G135" s="122"/>
      <c r="H135" s="122"/>
      <c r="I135" s="122"/>
      <c r="J135" s="122"/>
      <c r="K135" s="123"/>
      <c r="L135" s="120"/>
      <c r="M135" s="120"/>
      <c r="N135" s="120"/>
      <c r="O135" s="120"/>
      <c r="P135" s="67"/>
      <c r="Q135" s="67"/>
      <c r="R135" s="67"/>
      <c r="S135" s="67"/>
      <c r="T135" s="67"/>
      <c r="U135" s="67"/>
      <c r="V135" s="67"/>
    </row>
    <row r="136" spans="1:22" ht="26.1" customHeight="1" x14ac:dyDescent="0.25">
      <c r="A136" s="5">
        <v>129</v>
      </c>
      <c r="B136" s="117" t="s">
        <v>262</v>
      </c>
      <c r="C136" s="118"/>
      <c r="D136" s="118"/>
      <c r="E136" s="118"/>
      <c r="F136" s="118"/>
      <c r="G136" s="118"/>
      <c r="H136" s="118"/>
      <c r="I136" s="118"/>
      <c r="J136" s="118"/>
      <c r="K136" s="119"/>
      <c r="L136" s="120"/>
      <c r="M136" s="120"/>
      <c r="N136" s="120"/>
      <c r="O136" s="120"/>
      <c r="P136" s="67"/>
      <c r="Q136" s="67"/>
      <c r="R136" s="67"/>
      <c r="S136" s="67"/>
      <c r="T136" s="67"/>
      <c r="U136" s="67"/>
      <c r="V136" s="67"/>
    </row>
    <row r="137" spans="1:22" ht="26.1" customHeight="1" x14ac:dyDescent="0.25">
      <c r="A137" s="28">
        <v>130</v>
      </c>
      <c r="B137" s="121" t="s">
        <v>263</v>
      </c>
      <c r="C137" s="122"/>
      <c r="D137" s="122"/>
      <c r="E137" s="122"/>
      <c r="F137" s="122"/>
      <c r="G137" s="122"/>
      <c r="H137" s="122"/>
      <c r="I137" s="122"/>
      <c r="J137" s="122"/>
      <c r="K137" s="123"/>
      <c r="L137" s="120"/>
      <c r="M137" s="120"/>
      <c r="N137" s="120"/>
      <c r="O137" s="120"/>
      <c r="P137" s="67"/>
      <c r="Q137" s="67"/>
      <c r="R137" s="67"/>
      <c r="S137" s="67"/>
      <c r="T137" s="67"/>
      <c r="U137" s="67"/>
      <c r="V137" s="67"/>
    </row>
    <row r="138" spans="1:22" ht="26.1" customHeight="1" x14ac:dyDescent="0.25">
      <c r="A138" s="5">
        <v>131</v>
      </c>
      <c r="B138" s="117" t="s">
        <v>264</v>
      </c>
      <c r="C138" s="118"/>
      <c r="D138" s="118"/>
      <c r="E138" s="118"/>
      <c r="F138" s="118"/>
      <c r="G138" s="118"/>
      <c r="H138" s="118"/>
      <c r="I138" s="118"/>
      <c r="J138" s="118"/>
      <c r="K138" s="119"/>
      <c r="L138" s="120"/>
      <c r="M138" s="120"/>
      <c r="N138" s="120"/>
      <c r="O138" s="120"/>
      <c r="P138" s="67"/>
      <c r="Q138" s="67"/>
      <c r="R138" s="67"/>
      <c r="S138" s="67"/>
      <c r="T138" s="67"/>
      <c r="U138" s="67"/>
      <c r="V138" s="67"/>
    </row>
    <row r="139" spans="1:22" ht="26.1" customHeight="1" x14ac:dyDescent="0.25">
      <c r="A139" s="28">
        <v>132</v>
      </c>
      <c r="B139" s="121" t="s">
        <v>265</v>
      </c>
      <c r="C139" s="122"/>
      <c r="D139" s="122"/>
      <c r="E139" s="122"/>
      <c r="F139" s="122"/>
      <c r="G139" s="122"/>
      <c r="H139" s="122"/>
      <c r="I139" s="122"/>
      <c r="J139" s="122"/>
      <c r="K139" s="123"/>
      <c r="L139" s="120"/>
      <c r="M139" s="120"/>
      <c r="N139" s="120"/>
      <c r="O139" s="120"/>
      <c r="P139" s="67"/>
      <c r="Q139" s="67"/>
      <c r="R139" s="67"/>
      <c r="S139" s="67"/>
      <c r="T139" s="67"/>
      <c r="U139" s="67"/>
      <c r="V139" s="67"/>
    </row>
    <row r="140" spans="1:22" ht="26.1" customHeight="1" x14ac:dyDescent="0.25">
      <c r="A140" s="5">
        <v>133</v>
      </c>
      <c r="B140" s="117" t="s">
        <v>266</v>
      </c>
      <c r="C140" s="118"/>
      <c r="D140" s="118"/>
      <c r="E140" s="118"/>
      <c r="F140" s="118"/>
      <c r="G140" s="118"/>
      <c r="H140" s="118"/>
      <c r="I140" s="118"/>
      <c r="J140" s="118"/>
      <c r="K140" s="119"/>
      <c r="L140" s="120"/>
      <c r="M140" s="120"/>
      <c r="N140" s="120"/>
      <c r="O140" s="120"/>
      <c r="P140" s="67"/>
      <c r="Q140" s="67"/>
      <c r="R140" s="67"/>
      <c r="S140" s="67"/>
      <c r="T140" s="67"/>
      <c r="U140" s="67"/>
      <c r="V140" s="67"/>
    </row>
    <row r="141" spans="1:22" ht="26.1" customHeight="1" x14ac:dyDescent="0.25">
      <c r="A141" s="28">
        <v>134</v>
      </c>
      <c r="B141" s="121" t="s">
        <v>267</v>
      </c>
      <c r="C141" s="122"/>
      <c r="D141" s="122"/>
      <c r="E141" s="122"/>
      <c r="F141" s="122"/>
      <c r="G141" s="122"/>
      <c r="H141" s="122"/>
      <c r="I141" s="122"/>
      <c r="J141" s="122"/>
      <c r="K141" s="123"/>
      <c r="L141" s="120"/>
      <c r="M141" s="120"/>
      <c r="N141" s="120"/>
      <c r="O141" s="120"/>
      <c r="P141" s="67"/>
      <c r="Q141" s="67"/>
      <c r="R141" s="67"/>
      <c r="S141" s="67"/>
      <c r="T141" s="67"/>
      <c r="U141" s="67"/>
      <c r="V141" s="67"/>
    </row>
    <row r="142" spans="1:22" ht="26.1" customHeight="1" x14ac:dyDescent="0.25">
      <c r="A142" s="5">
        <v>135</v>
      </c>
      <c r="B142" s="117" t="s">
        <v>268</v>
      </c>
      <c r="C142" s="118"/>
      <c r="D142" s="118"/>
      <c r="E142" s="118"/>
      <c r="F142" s="118"/>
      <c r="G142" s="118"/>
      <c r="H142" s="118"/>
      <c r="I142" s="118"/>
      <c r="J142" s="118"/>
      <c r="K142" s="119"/>
      <c r="L142" s="120"/>
      <c r="M142" s="120"/>
      <c r="N142" s="120"/>
      <c r="O142" s="120"/>
      <c r="P142" s="67"/>
      <c r="Q142" s="67"/>
      <c r="R142" s="67"/>
      <c r="S142" s="67"/>
      <c r="T142" s="67"/>
      <c r="U142" s="67"/>
      <c r="V142" s="67"/>
    </row>
    <row r="143" spans="1:22" ht="26.1" customHeight="1" x14ac:dyDescent="0.25">
      <c r="A143" s="28">
        <v>136</v>
      </c>
      <c r="B143" s="121" t="s">
        <v>269</v>
      </c>
      <c r="C143" s="122"/>
      <c r="D143" s="122"/>
      <c r="E143" s="122"/>
      <c r="F143" s="122"/>
      <c r="G143" s="122"/>
      <c r="H143" s="122"/>
      <c r="I143" s="122"/>
      <c r="J143" s="122"/>
      <c r="K143" s="123"/>
      <c r="L143" s="120"/>
      <c r="M143" s="120"/>
      <c r="N143" s="120"/>
      <c r="O143" s="120"/>
      <c r="P143" s="67"/>
      <c r="Q143" s="67"/>
      <c r="R143" s="67"/>
      <c r="S143" s="67"/>
      <c r="T143" s="67"/>
      <c r="U143" s="67"/>
      <c r="V143" s="67"/>
    </row>
    <row r="144" spans="1:22" ht="26.1" customHeight="1" x14ac:dyDescent="0.25">
      <c r="A144" s="5">
        <v>137</v>
      </c>
      <c r="B144" s="117" t="s">
        <v>270</v>
      </c>
      <c r="C144" s="118"/>
      <c r="D144" s="118"/>
      <c r="E144" s="118"/>
      <c r="F144" s="118"/>
      <c r="G144" s="118"/>
      <c r="H144" s="118"/>
      <c r="I144" s="118"/>
      <c r="J144" s="118"/>
      <c r="K144" s="119"/>
      <c r="L144" s="120"/>
      <c r="M144" s="120"/>
      <c r="N144" s="120"/>
      <c r="O144" s="120"/>
      <c r="P144" s="67"/>
      <c r="Q144" s="67"/>
      <c r="R144" s="67"/>
      <c r="S144" s="67"/>
      <c r="T144" s="67"/>
      <c r="U144" s="67"/>
      <c r="V144" s="67"/>
    </row>
    <row r="145" spans="1:22" ht="26.1" customHeight="1" x14ac:dyDescent="0.25">
      <c r="A145" s="28">
        <v>138</v>
      </c>
      <c r="B145" s="121" t="s">
        <v>271</v>
      </c>
      <c r="C145" s="122"/>
      <c r="D145" s="122"/>
      <c r="E145" s="122"/>
      <c r="F145" s="122"/>
      <c r="G145" s="122"/>
      <c r="H145" s="122"/>
      <c r="I145" s="122"/>
      <c r="J145" s="122"/>
      <c r="K145" s="123"/>
      <c r="L145" s="120"/>
      <c r="M145" s="120"/>
      <c r="N145" s="120"/>
      <c r="O145" s="120"/>
      <c r="P145" s="67"/>
      <c r="Q145" s="67"/>
      <c r="R145" s="67"/>
      <c r="S145" s="67"/>
      <c r="T145" s="67"/>
      <c r="U145" s="67"/>
      <c r="V145" s="67"/>
    </row>
    <row r="146" spans="1:22" ht="26.1" customHeight="1" x14ac:dyDescent="0.25">
      <c r="A146" s="5">
        <v>139</v>
      </c>
      <c r="B146" s="117" t="s">
        <v>272</v>
      </c>
      <c r="C146" s="118"/>
      <c r="D146" s="118"/>
      <c r="E146" s="118"/>
      <c r="F146" s="118"/>
      <c r="G146" s="118"/>
      <c r="H146" s="118"/>
      <c r="I146" s="118"/>
      <c r="J146" s="118"/>
      <c r="K146" s="119"/>
      <c r="L146" s="120"/>
      <c r="M146" s="120"/>
      <c r="N146" s="120"/>
      <c r="O146" s="120"/>
      <c r="P146" s="67"/>
      <c r="Q146" s="67"/>
      <c r="R146" s="67"/>
      <c r="S146" s="67"/>
      <c r="T146" s="67"/>
      <c r="U146" s="67"/>
      <c r="V146" s="67"/>
    </row>
    <row r="147" spans="1:22" ht="26.1" customHeight="1" x14ac:dyDescent="0.25">
      <c r="A147" s="28">
        <v>140</v>
      </c>
      <c r="B147" s="121" t="s">
        <v>273</v>
      </c>
      <c r="C147" s="122"/>
      <c r="D147" s="122"/>
      <c r="E147" s="122"/>
      <c r="F147" s="122"/>
      <c r="G147" s="122"/>
      <c r="H147" s="122"/>
      <c r="I147" s="122"/>
      <c r="J147" s="122"/>
      <c r="K147" s="123"/>
      <c r="L147" s="120"/>
      <c r="M147" s="120"/>
      <c r="N147" s="120"/>
      <c r="O147" s="120"/>
      <c r="P147" s="67"/>
      <c r="Q147" s="67"/>
      <c r="R147" s="67"/>
      <c r="S147" s="67"/>
      <c r="T147" s="67"/>
      <c r="U147" s="67"/>
      <c r="V147" s="67"/>
    </row>
    <row r="148" spans="1:22" ht="26.1" customHeight="1" x14ac:dyDescent="0.25">
      <c r="A148" s="5">
        <v>141</v>
      </c>
      <c r="B148" s="117" t="s">
        <v>274</v>
      </c>
      <c r="C148" s="118"/>
      <c r="D148" s="118"/>
      <c r="E148" s="118"/>
      <c r="F148" s="118"/>
      <c r="G148" s="118"/>
      <c r="H148" s="118"/>
      <c r="I148" s="118"/>
      <c r="J148" s="118"/>
      <c r="K148" s="119"/>
      <c r="L148" s="120"/>
      <c r="M148" s="120"/>
      <c r="N148" s="120"/>
      <c r="O148" s="120"/>
      <c r="P148" s="67"/>
      <c r="Q148" s="67"/>
      <c r="R148" s="67"/>
      <c r="S148" s="67"/>
      <c r="T148" s="67"/>
      <c r="U148" s="67"/>
      <c r="V148" s="67"/>
    </row>
    <row r="149" spans="1:22" ht="26.1" customHeight="1" x14ac:dyDescent="0.25">
      <c r="A149" s="28">
        <v>142</v>
      </c>
      <c r="B149" s="121" t="s">
        <v>275</v>
      </c>
      <c r="C149" s="122"/>
      <c r="D149" s="122"/>
      <c r="E149" s="122"/>
      <c r="F149" s="122"/>
      <c r="G149" s="122"/>
      <c r="H149" s="122"/>
      <c r="I149" s="122"/>
      <c r="J149" s="122"/>
      <c r="K149" s="123"/>
      <c r="L149" s="120"/>
      <c r="M149" s="120"/>
      <c r="N149" s="120"/>
      <c r="O149" s="120"/>
      <c r="P149" s="67"/>
      <c r="Q149" s="67"/>
      <c r="R149" s="67"/>
      <c r="S149" s="67"/>
      <c r="T149" s="67"/>
      <c r="U149" s="67"/>
      <c r="V149" s="67"/>
    </row>
    <row r="150" spans="1:22" ht="26.1" customHeight="1" x14ac:dyDescent="0.25">
      <c r="A150" s="5">
        <v>143</v>
      </c>
      <c r="B150" s="117" t="s">
        <v>276</v>
      </c>
      <c r="C150" s="118"/>
      <c r="D150" s="118"/>
      <c r="E150" s="118"/>
      <c r="F150" s="118"/>
      <c r="G150" s="118"/>
      <c r="H150" s="118"/>
      <c r="I150" s="118"/>
      <c r="J150" s="118"/>
      <c r="K150" s="119"/>
      <c r="L150" s="120"/>
      <c r="M150" s="120"/>
      <c r="N150" s="120"/>
      <c r="O150" s="120"/>
      <c r="P150" s="67"/>
      <c r="Q150" s="67"/>
      <c r="R150" s="67"/>
      <c r="S150" s="67"/>
      <c r="T150" s="67"/>
      <c r="U150" s="67"/>
      <c r="V150" s="67"/>
    </row>
    <row r="151" spans="1:22" ht="26.1" customHeight="1" x14ac:dyDescent="0.25">
      <c r="A151" s="28">
        <v>144</v>
      </c>
      <c r="B151" s="121" t="s">
        <v>277</v>
      </c>
      <c r="C151" s="122"/>
      <c r="D151" s="122"/>
      <c r="E151" s="122"/>
      <c r="F151" s="122"/>
      <c r="G151" s="122"/>
      <c r="H151" s="122"/>
      <c r="I151" s="122"/>
      <c r="J151" s="122"/>
      <c r="K151" s="123"/>
      <c r="L151" s="120"/>
      <c r="M151" s="120"/>
      <c r="N151" s="120"/>
      <c r="O151" s="120"/>
      <c r="P151" s="67"/>
      <c r="Q151" s="67"/>
      <c r="R151" s="67"/>
      <c r="S151" s="67"/>
      <c r="T151" s="67"/>
      <c r="U151" s="67"/>
      <c r="V151" s="67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289">
    <mergeCell ref="B151:K151"/>
    <mergeCell ref="L151:O151"/>
    <mergeCell ref="B148:K148"/>
    <mergeCell ref="L148:O148"/>
    <mergeCell ref="B149:K149"/>
    <mergeCell ref="L149:O149"/>
    <mergeCell ref="B150:K150"/>
    <mergeCell ref="L150:O150"/>
    <mergeCell ref="B145:K145"/>
    <mergeCell ref="L145:O145"/>
    <mergeCell ref="B146:K146"/>
    <mergeCell ref="L146:O146"/>
    <mergeCell ref="B147:K147"/>
    <mergeCell ref="L147:O147"/>
    <mergeCell ref="B142:K142"/>
    <mergeCell ref="L142:O142"/>
    <mergeCell ref="B143:K143"/>
    <mergeCell ref="L143:O143"/>
    <mergeCell ref="B144:K144"/>
    <mergeCell ref="L144:O144"/>
    <mergeCell ref="B139:K139"/>
    <mergeCell ref="L139:O139"/>
    <mergeCell ref="B140:K140"/>
    <mergeCell ref="L140:O140"/>
    <mergeCell ref="B141:K141"/>
    <mergeCell ref="L141:O141"/>
    <mergeCell ref="B136:K136"/>
    <mergeCell ref="L136:O136"/>
    <mergeCell ref="B137:K137"/>
    <mergeCell ref="L137:O137"/>
    <mergeCell ref="B138:K138"/>
    <mergeCell ref="L138:O138"/>
    <mergeCell ref="B133:K133"/>
    <mergeCell ref="L133:O133"/>
    <mergeCell ref="B134:K134"/>
    <mergeCell ref="L134:O134"/>
    <mergeCell ref="B135:K135"/>
    <mergeCell ref="L135:O135"/>
    <mergeCell ref="B130:K130"/>
    <mergeCell ref="L130:O130"/>
    <mergeCell ref="B131:K131"/>
    <mergeCell ref="L131:O131"/>
    <mergeCell ref="B132:K132"/>
    <mergeCell ref="L132:O132"/>
    <mergeCell ref="B127:K127"/>
    <mergeCell ref="L127:O127"/>
    <mergeCell ref="B128:K128"/>
    <mergeCell ref="L128:O128"/>
    <mergeCell ref="B129:K129"/>
    <mergeCell ref="L129:O129"/>
    <mergeCell ref="B124:K124"/>
    <mergeCell ref="L124:O124"/>
    <mergeCell ref="B125:K125"/>
    <mergeCell ref="L125:O125"/>
    <mergeCell ref="B126:K126"/>
    <mergeCell ref="L126:O126"/>
    <mergeCell ref="B121:K121"/>
    <mergeCell ref="L121:O121"/>
    <mergeCell ref="B122:K122"/>
    <mergeCell ref="L122:O122"/>
    <mergeCell ref="B123:K123"/>
    <mergeCell ref="L123:O123"/>
    <mergeCell ref="B118:K118"/>
    <mergeCell ref="L118:O118"/>
    <mergeCell ref="B119:K119"/>
    <mergeCell ref="L119:O119"/>
    <mergeCell ref="B120:K120"/>
    <mergeCell ref="L120:O120"/>
    <mergeCell ref="B115:K115"/>
    <mergeCell ref="L115:O115"/>
    <mergeCell ref="B116:K116"/>
    <mergeCell ref="L116:O116"/>
    <mergeCell ref="B117:K117"/>
    <mergeCell ref="L117:O117"/>
    <mergeCell ref="B112:K112"/>
    <mergeCell ref="L112:O112"/>
    <mergeCell ref="B113:K113"/>
    <mergeCell ref="L113:O113"/>
    <mergeCell ref="B114:K114"/>
    <mergeCell ref="L114:O114"/>
    <mergeCell ref="B109:K109"/>
    <mergeCell ref="L109:O109"/>
    <mergeCell ref="B110:K110"/>
    <mergeCell ref="L110:O110"/>
    <mergeCell ref="B111:K111"/>
    <mergeCell ref="L111:O111"/>
    <mergeCell ref="B106:K106"/>
    <mergeCell ref="L106:O106"/>
    <mergeCell ref="B107:K107"/>
    <mergeCell ref="L107:O107"/>
    <mergeCell ref="B108:K108"/>
    <mergeCell ref="L108:O108"/>
    <mergeCell ref="B103:K103"/>
    <mergeCell ref="L103:O103"/>
    <mergeCell ref="B104:K104"/>
    <mergeCell ref="L104:O104"/>
    <mergeCell ref="B105:K105"/>
    <mergeCell ref="L105:O105"/>
    <mergeCell ref="B100:K100"/>
    <mergeCell ref="L100:O100"/>
    <mergeCell ref="B101:K101"/>
    <mergeCell ref="L101:O101"/>
    <mergeCell ref="B102:K102"/>
    <mergeCell ref="L102:O102"/>
    <mergeCell ref="B97:K97"/>
    <mergeCell ref="L97:O97"/>
    <mergeCell ref="B98:K98"/>
    <mergeCell ref="L98:O98"/>
    <mergeCell ref="B99:K99"/>
    <mergeCell ref="L99:O99"/>
    <mergeCell ref="B94:K94"/>
    <mergeCell ref="L94:O94"/>
    <mergeCell ref="B95:K95"/>
    <mergeCell ref="L95:O95"/>
    <mergeCell ref="B96:K96"/>
    <mergeCell ref="L96:O96"/>
    <mergeCell ref="B91:K91"/>
    <mergeCell ref="L91:O91"/>
    <mergeCell ref="B92:K92"/>
    <mergeCell ref="L92:O92"/>
    <mergeCell ref="B93:K93"/>
    <mergeCell ref="L93:O93"/>
    <mergeCell ref="B88:K88"/>
    <mergeCell ref="L88:O88"/>
    <mergeCell ref="B89:K89"/>
    <mergeCell ref="L89:O89"/>
    <mergeCell ref="B90:K90"/>
    <mergeCell ref="L90:O90"/>
    <mergeCell ref="B85:K85"/>
    <mergeCell ref="L85:O85"/>
    <mergeCell ref="B86:K86"/>
    <mergeCell ref="L86:O86"/>
    <mergeCell ref="B87:K87"/>
    <mergeCell ref="L87:O87"/>
    <mergeCell ref="B82:K82"/>
    <mergeCell ref="L82:O82"/>
    <mergeCell ref="B83:K83"/>
    <mergeCell ref="L83:O83"/>
    <mergeCell ref="B84:K84"/>
    <mergeCell ref="L84:O84"/>
    <mergeCell ref="B79:K79"/>
    <mergeCell ref="L79:O79"/>
    <mergeCell ref="B80:K80"/>
    <mergeCell ref="L80:O80"/>
    <mergeCell ref="B81:K81"/>
    <mergeCell ref="L81:O81"/>
    <mergeCell ref="B76:K76"/>
    <mergeCell ref="L76:O76"/>
    <mergeCell ref="B77:K77"/>
    <mergeCell ref="L77:O77"/>
    <mergeCell ref="B78:K78"/>
    <mergeCell ref="L78:O78"/>
    <mergeCell ref="B73:K73"/>
    <mergeCell ref="L73:O73"/>
    <mergeCell ref="B74:K74"/>
    <mergeCell ref="L74:O74"/>
    <mergeCell ref="B75:K75"/>
    <mergeCell ref="L75:O75"/>
    <mergeCell ref="B70:K70"/>
    <mergeCell ref="L70:O70"/>
    <mergeCell ref="B71:K71"/>
    <mergeCell ref="L71:O71"/>
    <mergeCell ref="B72:K72"/>
    <mergeCell ref="L72:O72"/>
    <mergeCell ref="B67:K67"/>
    <mergeCell ref="L67:O67"/>
    <mergeCell ref="B68:K68"/>
    <mergeCell ref="L68:O68"/>
    <mergeCell ref="B69:K69"/>
    <mergeCell ref="L69:O69"/>
    <mergeCell ref="B64:K64"/>
    <mergeCell ref="L64:O64"/>
    <mergeCell ref="B65:K65"/>
    <mergeCell ref="L65:O65"/>
    <mergeCell ref="B66:K66"/>
    <mergeCell ref="L66:O66"/>
    <mergeCell ref="B61:K61"/>
    <mergeCell ref="L61:O61"/>
    <mergeCell ref="B62:K62"/>
    <mergeCell ref="L62:O62"/>
    <mergeCell ref="B63:K63"/>
    <mergeCell ref="L63:O63"/>
    <mergeCell ref="B58:K58"/>
    <mergeCell ref="L58:O58"/>
    <mergeCell ref="B59:K59"/>
    <mergeCell ref="L59:O59"/>
    <mergeCell ref="B60:K60"/>
    <mergeCell ref="L60:O60"/>
    <mergeCell ref="B55:K55"/>
    <mergeCell ref="L55:O55"/>
    <mergeCell ref="B56:K56"/>
    <mergeCell ref="L56:O56"/>
    <mergeCell ref="B57:K57"/>
    <mergeCell ref="L57:O57"/>
    <mergeCell ref="B52:K52"/>
    <mergeCell ref="L52:O52"/>
    <mergeCell ref="B53:K53"/>
    <mergeCell ref="L53:O53"/>
    <mergeCell ref="B54:K54"/>
    <mergeCell ref="L54:O54"/>
    <mergeCell ref="B49:K49"/>
    <mergeCell ref="L49:O49"/>
    <mergeCell ref="B50:K50"/>
    <mergeCell ref="L50:O50"/>
    <mergeCell ref="B51:K51"/>
    <mergeCell ref="L51:O51"/>
    <mergeCell ref="B46:K46"/>
    <mergeCell ref="L46:O46"/>
    <mergeCell ref="B47:K47"/>
    <mergeCell ref="L47:O47"/>
    <mergeCell ref="B48:K48"/>
    <mergeCell ref="L48:O48"/>
    <mergeCell ref="B43:K43"/>
    <mergeCell ref="L43:O43"/>
    <mergeCell ref="B44:K44"/>
    <mergeCell ref="L44:O44"/>
    <mergeCell ref="B45:K45"/>
    <mergeCell ref="L45:O45"/>
    <mergeCell ref="B40:K40"/>
    <mergeCell ref="L40:O40"/>
    <mergeCell ref="B41:K41"/>
    <mergeCell ref="L41:O41"/>
    <mergeCell ref="B42:K42"/>
    <mergeCell ref="L42:O42"/>
    <mergeCell ref="B37:K37"/>
    <mergeCell ref="L37:O37"/>
    <mergeCell ref="B38:K38"/>
    <mergeCell ref="L38:O38"/>
    <mergeCell ref="B39:K39"/>
    <mergeCell ref="L39:O39"/>
    <mergeCell ref="B34:K34"/>
    <mergeCell ref="L34:O34"/>
    <mergeCell ref="B35:K35"/>
    <mergeCell ref="L35:O35"/>
    <mergeCell ref="B36:K36"/>
    <mergeCell ref="L36:O36"/>
    <mergeCell ref="B31:K31"/>
    <mergeCell ref="L31:O31"/>
    <mergeCell ref="B32:K32"/>
    <mergeCell ref="L32:O32"/>
    <mergeCell ref="B33:K33"/>
    <mergeCell ref="L33:O33"/>
    <mergeCell ref="B28:K28"/>
    <mergeCell ref="L28:O28"/>
    <mergeCell ref="B29:K29"/>
    <mergeCell ref="L29:O29"/>
    <mergeCell ref="B30:K30"/>
    <mergeCell ref="L30:O30"/>
    <mergeCell ref="B25:K25"/>
    <mergeCell ref="L25:O25"/>
    <mergeCell ref="B26:K26"/>
    <mergeCell ref="L26:O26"/>
    <mergeCell ref="B27:K27"/>
    <mergeCell ref="L27:O27"/>
    <mergeCell ref="B22:K22"/>
    <mergeCell ref="L22:O22"/>
    <mergeCell ref="B23:K23"/>
    <mergeCell ref="L23:O23"/>
    <mergeCell ref="B24:K24"/>
    <mergeCell ref="L24:O24"/>
    <mergeCell ref="B19:K19"/>
    <mergeCell ref="L19:O19"/>
    <mergeCell ref="B20:K20"/>
    <mergeCell ref="L20:O20"/>
    <mergeCell ref="B21:K21"/>
    <mergeCell ref="L21:O21"/>
    <mergeCell ref="B16:K16"/>
    <mergeCell ref="L16:O16"/>
    <mergeCell ref="B17:K17"/>
    <mergeCell ref="L17:O17"/>
    <mergeCell ref="B18:K18"/>
    <mergeCell ref="L18:O18"/>
    <mergeCell ref="B13:K13"/>
    <mergeCell ref="L13:O13"/>
    <mergeCell ref="B14:K14"/>
    <mergeCell ref="L14:O14"/>
    <mergeCell ref="B15:K15"/>
    <mergeCell ref="L15:O15"/>
    <mergeCell ref="B10:K10"/>
    <mergeCell ref="L10:O10"/>
    <mergeCell ref="B11:K11"/>
    <mergeCell ref="L11:O11"/>
    <mergeCell ref="B12:K12"/>
    <mergeCell ref="L12:O12"/>
    <mergeCell ref="A2:O5"/>
    <mergeCell ref="B8:K8"/>
    <mergeCell ref="L8:O8"/>
    <mergeCell ref="B9:K9"/>
    <mergeCell ref="L9:O9"/>
  </mergeCells>
  <conditionalFormatting sqref="L8:L151">
    <cfRule type="containsBlanks" dxfId="155" priority="6">
      <formula>LEN(TRIM(L8))=0</formula>
    </cfRule>
  </conditionalFormatting>
  <conditionalFormatting sqref="L8:O151">
    <cfRule type="cellIs" dxfId="154" priority="1" operator="equal">
      <formula>"Очень не нравится"</formula>
    </cfRule>
    <cfRule type="cellIs" dxfId="153" priority="2" operator="equal">
      <formula>"Не нравится"</formula>
    </cfRule>
    <cfRule type="cellIs" dxfId="152" priority="3" operator="equal">
      <formula>"Сомневаюсь"</formula>
    </cfRule>
    <cfRule type="cellIs" dxfId="151" priority="4" operator="equal">
      <formula>"Нравится"</formula>
    </cfRule>
    <cfRule type="cellIs" dxfId="150" priority="5" operator="equal">
      <formula>"Очень нравится"</formula>
    </cfRule>
  </conditionalFormatting>
  <dataValidations count="1">
    <dataValidation type="list" allowBlank="1" showErrorMessage="1" promptTitle="Подсказка" prompt="1 - почти никогда_x000a_2 - иногда_x000a_3 - часто_x000a_4 - почти всегда" sqref="L8:O151" xr:uid="{00000000-0002-0000-0200-000000000000}">
      <formula1>$Y$8:$Y$12</formula1>
    </dataValidation>
  </dataValidations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tabColor theme="5" tint="-0.249977111117893"/>
  </sheetPr>
  <dimension ref="A1:AG52"/>
  <sheetViews>
    <sheetView showGridLines="0" showRowColHeaders="0" zoomScale="118" zoomScaleNormal="118" workbookViewId="0">
      <selection activeCell="O8" sqref="O8"/>
    </sheetView>
  </sheetViews>
  <sheetFormatPr defaultRowHeight="15" x14ac:dyDescent="0.25"/>
  <cols>
    <col min="1" max="1" width="7.5703125" customWidth="1"/>
    <col min="12" max="12" width="12.5703125" customWidth="1"/>
    <col min="16" max="16" width="6.28515625" customWidth="1"/>
    <col min="17" max="17" width="6.140625" customWidth="1"/>
    <col min="22" max="22" width="0" hidden="1" customWidth="1"/>
    <col min="32" max="34" width="0" hidden="1" customWidth="1"/>
  </cols>
  <sheetData>
    <row r="1" spans="1:33" x14ac:dyDescent="0.25">
      <c r="P1" s="67"/>
      <c r="Q1" s="67"/>
      <c r="R1" s="67"/>
      <c r="S1" s="67"/>
      <c r="AG1">
        <v>13</v>
      </c>
    </row>
    <row r="2" spans="1:33" ht="23.25" customHeight="1" x14ac:dyDescent="0.25">
      <c r="A2" s="126" t="s">
        <v>309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67"/>
      <c r="Q2" s="67"/>
      <c r="R2" s="67"/>
      <c r="S2" s="67"/>
      <c r="AF2" t="s">
        <v>6</v>
      </c>
      <c r="AG2">
        <v>14</v>
      </c>
    </row>
    <row r="3" spans="1:33" ht="18" customHeight="1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67"/>
      <c r="Q3" s="67"/>
      <c r="R3" s="67"/>
      <c r="S3" s="67"/>
      <c r="AF3" t="s">
        <v>7</v>
      </c>
      <c r="AG3">
        <v>15</v>
      </c>
    </row>
    <row r="4" spans="1:33" ht="22.5" customHeight="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67"/>
      <c r="Q4" s="67"/>
      <c r="R4" s="67"/>
      <c r="S4" s="67"/>
      <c r="AG4">
        <v>16</v>
      </c>
    </row>
    <row r="5" spans="1:33" ht="20.25" customHeight="1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67"/>
      <c r="Q5" s="67"/>
      <c r="R5" s="67"/>
      <c r="S5" s="67"/>
    </row>
    <row r="6" spans="1:33" ht="18.75" customHeight="1" x14ac:dyDescent="0.2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2"/>
      <c r="Q6" s="83"/>
      <c r="R6" s="83"/>
      <c r="S6" s="83"/>
      <c r="T6" s="2"/>
    </row>
    <row r="7" spans="1:33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33" ht="24" customHeight="1" x14ac:dyDescent="0.25">
      <c r="A8" s="5">
        <v>1</v>
      </c>
      <c r="B8" s="125" t="s">
        <v>310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84"/>
      <c r="P8" s="67"/>
      <c r="Q8" s="67"/>
      <c r="R8" s="67"/>
      <c r="S8" s="67"/>
      <c r="V8" t="s">
        <v>747</v>
      </c>
    </row>
    <row r="9" spans="1:33" ht="24" customHeight="1" x14ac:dyDescent="0.25">
      <c r="A9" s="5">
        <v>2</v>
      </c>
      <c r="B9" s="125" t="s">
        <v>311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84"/>
      <c r="P9" s="67"/>
      <c r="Q9" s="67"/>
      <c r="R9" s="67"/>
      <c r="S9" s="67"/>
      <c r="V9" t="s">
        <v>748</v>
      </c>
    </row>
    <row r="10" spans="1:33" ht="24" customHeight="1" x14ac:dyDescent="0.25">
      <c r="A10" s="5">
        <v>3</v>
      </c>
      <c r="B10" s="125" t="s">
        <v>312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84"/>
      <c r="P10" s="67"/>
      <c r="Q10" s="67"/>
      <c r="R10" s="67"/>
      <c r="S10" s="67"/>
    </row>
    <row r="11" spans="1:33" ht="24" customHeight="1" x14ac:dyDescent="0.25">
      <c r="A11" s="5">
        <v>4</v>
      </c>
      <c r="B11" s="125" t="s">
        <v>313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84"/>
      <c r="P11" s="67"/>
      <c r="Q11" s="67"/>
      <c r="R11" s="67"/>
      <c r="S11" s="67"/>
    </row>
    <row r="12" spans="1:33" ht="24" customHeight="1" x14ac:dyDescent="0.25">
      <c r="A12" s="5">
        <v>5</v>
      </c>
      <c r="B12" s="125" t="s">
        <v>314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84"/>
      <c r="P12" s="67"/>
      <c r="Q12" s="67"/>
      <c r="R12" s="67"/>
      <c r="S12" s="67"/>
    </row>
    <row r="13" spans="1:33" ht="24" customHeight="1" x14ac:dyDescent="0.25">
      <c r="A13" s="5">
        <v>6</v>
      </c>
      <c r="B13" s="125" t="s">
        <v>315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84"/>
      <c r="P13" s="67"/>
      <c r="Q13" s="67"/>
      <c r="R13" s="67"/>
      <c r="S13" s="67"/>
    </row>
    <row r="14" spans="1:33" ht="24" customHeight="1" x14ac:dyDescent="0.25">
      <c r="A14" s="5">
        <v>7</v>
      </c>
      <c r="B14" s="125" t="s">
        <v>316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46"/>
      <c r="P14" s="67"/>
      <c r="Q14" s="67"/>
      <c r="R14" s="67"/>
      <c r="S14" s="67"/>
    </row>
    <row r="15" spans="1:33" ht="24" customHeight="1" x14ac:dyDescent="0.25">
      <c r="A15" s="5">
        <v>8</v>
      </c>
      <c r="B15" s="125" t="s">
        <v>317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84"/>
      <c r="P15" s="67"/>
      <c r="Q15" s="67"/>
      <c r="R15" s="67"/>
      <c r="S15" s="67"/>
    </row>
    <row r="16" spans="1:33" ht="24" customHeight="1" x14ac:dyDescent="0.25">
      <c r="A16" s="5">
        <v>9</v>
      </c>
      <c r="B16" s="125" t="s">
        <v>318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84"/>
      <c r="P16" s="67"/>
      <c r="Q16" s="67"/>
      <c r="R16" s="67"/>
      <c r="S16" s="67"/>
    </row>
    <row r="17" spans="1:19" ht="24" customHeight="1" x14ac:dyDescent="0.25">
      <c r="A17" s="5">
        <v>10</v>
      </c>
      <c r="B17" s="125" t="s">
        <v>319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84"/>
      <c r="P17" s="67"/>
      <c r="Q17" s="67"/>
      <c r="R17" s="67"/>
      <c r="S17" s="67"/>
    </row>
    <row r="18" spans="1:19" ht="24" customHeight="1" x14ac:dyDescent="0.25">
      <c r="A18" s="5">
        <v>11</v>
      </c>
      <c r="B18" s="125" t="s">
        <v>320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84"/>
      <c r="P18" s="67"/>
      <c r="Q18" s="67"/>
      <c r="R18" s="67"/>
      <c r="S18" s="67"/>
    </row>
    <row r="19" spans="1:19" ht="24" customHeight="1" x14ac:dyDescent="0.25">
      <c r="A19" s="5">
        <v>12</v>
      </c>
      <c r="B19" s="125" t="s">
        <v>321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84"/>
      <c r="P19" s="67"/>
      <c r="Q19" s="67"/>
      <c r="R19" s="67"/>
      <c r="S19" s="67"/>
    </row>
    <row r="20" spans="1:19" ht="24" customHeight="1" x14ac:dyDescent="0.25">
      <c r="A20" s="5">
        <v>13</v>
      </c>
      <c r="B20" s="125" t="s">
        <v>322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84"/>
      <c r="P20" s="67"/>
      <c r="Q20" s="67"/>
      <c r="R20" s="67"/>
      <c r="S20" s="67"/>
    </row>
    <row r="21" spans="1:19" ht="24" customHeight="1" x14ac:dyDescent="0.25">
      <c r="A21" s="5">
        <v>14</v>
      </c>
      <c r="B21" s="125" t="s">
        <v>323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84"/>
      <c r="P21" s="67"/>
      <c r="Q21" s="67"/>
      <c r="R21" s="67"/>
      <c r="S21" s="67"/>
    </row>
    <row r="22" spans="1:19" ht="24" customHeight="1" x14ac:dyDescent="0.25">
      <c r="A22" s="5">
        <v>15</v>
      </c>
      <c r="B22" s="125" t="s">
        <v>324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84"/>
      <c r="P22" s="67"/>
      <c r="Q22" s="67"/>
      <c r="R22" s="67"/>
      <c r="S22" s="67"/>
    </row>
    <row r="23" spans="1:19" ht="24" customHeight="1" x14ac:dyDescent="0.25">
      <c r="A23" s="5">
        <v>16</v>
      </c>
      <c r="B23" s="125" t="s">
        <v>325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84"/>
      <c r="P23" s="67"/>
      <c r="Q23" s="67"/>
      <c r="R23" s="67"/>
      <c r="S23" s="67"/>
    </row>
    <row r="24" spans="1:19" ht="24" customHeight="1" x14ac:dyDescent="0.25">
      <c r="A24" s="5">
        <v>17</v>
      </c>
      <c r="B24" s="125" t="s">
        <v>326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84"/>
      <c r="P24" s="67"/>
      <c r="Q24" s="67"/>
      <c r="R24" s="67"/>
      <c r="S24" s="67"/>
    </row>
    <row r="25" spans="1:19" ht="24" customHeight="1" x14ac:dyDescent="0.25">
      <c r="A25" s="5">
        <v>18</v>
      </c>
      <c r="B25" s="125" t="s">
        <v>327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84"/>
      <c r="P25" s="67"/>
      <c r="Q25" s="67"/>
      <c r="R25" s="67"/>
      <c r="S25" s="67"/>
    </row>
    <row r="26" spans="1:19" ht="24" customHeight="1" x14ac:dyDescent="0.25">
      <c r="A26" s="5">
        <v>19</v>
      </c>
      <c r="B26" s="125" t="s">
        <v>328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84"/>
      <c r="P26" s="67"/>
      <c r="Q26" s="67"/>
      <c r="R26" s="67"/>
      <c r="S26" s="67"/>
    </row>
    <row r="27" spans="1:19" ht="24" customHeight="1" x14ac:dyDescent="0.25">
      <c r="A27" s="5">
        <v>20</v>
      </c>
      <c r="B27" s="125" t="s">
        <v>329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84"/>
      <c r="P27" s="67"/>
      <c r="Q27" s="67"/>
      <c r="R27" s="67"/>
      <c r="S27" s="67"/>
    </row>
    <row r="28" spans="1:19" ht="24" customHeight="1" x14ac:dyDescent="0.25">
      <c r="A28" s="5">
        <v>21</v>
      </c>
      <c r="B28" s="125" t="s">
        <v>330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84"/>
      <c r="P28" s="67"/>
      <c r="Q28" s="67"/>
      <c r="R28" s="67"/>
      <c r="S28" s="67"/>
    </row>
    <row r="29" spans="1:19" ht="24" customHeight="1" x14ac:dyDescent="0.25">
      <c r="A29" s="5">
        <v>22</v>
      </c>
      <c r="B29" s="125" t="s">
        <v>331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84"/>
      <c r="P29" s="67"/>
      <c r="Q29" s="67"/>
      <c r="R29" s="67"/>
      <c r="S29" s="67"/>
    </row>
    <row r="30" spans="1:19" ht="24" customHeight="1" x14ac:dyDescent="0.25">
      <c r="A30" s="5">
        <v>23</v>
      </c>
      <c r="B30" s="125" t="s">
        <v>332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84"/>
      <c r="P30" s="67"/>
      <c r="Q30" s="67"/>
      <c r="R30" s="67"/>
      <c r="S30" s="67"/>
    </row>
    <row r="31" spans="1:19" ht="24" customHeight="1" x14ac:dyDescent="0.25">
      <c r="A31" s="5">
        <v>24</v>
      </c>
      <c r="B31" s="125" t="s">
        <v>333</v>
      </c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84"/>
      <c r="P31" s="67"/>
      <c r="Q31" s="67"/>
      <c r="R31" s="67"/>
      <c r="S31" s="67"/>
    </row>
    <row r="32" spans="1:19" ht="24" customHeight="1" x14ac:dyDescent="0.25">
      <c r="A32" s="5">
        <v>25</v>
      </c>
      <c r="B32" s="125" t="s">
        <v>334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84"/>
      <c r="P32" s="67"/>
      <c r="Q32" s="67"/>
      <c r="R32" s="67"/>
      <c r="S32" s="67"/>
    </row>
    <row r="33" spans="1:19" ht="24" customHeight="1" x14ac:dyDescent="0.25">
      <c r="A33" s="5">
        <v>26</v>
      </c>
      <c r="B33" s="125" t="s">
        <v>335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84"/>
      <c r="P33" s="67"/>
      <c r="Q33" s="67"/>
      <c r="R33" s="67"/>
      <c r="S33" s="67"/>
    </row>
    <row r="34" spans="1:19" ht="24" customHeight="1" x14ac:dyDescent="0.25">
      <c r="A34" s="5">
        <v>27</v>
      </c>
      <c r="B34" s="125" t="s">
        <v>336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84"/>
      <c r="P34" s="67"/>
      <c r="Q34" s="67"/>
      <c r="R34" s="67"/>
      <c r="S34" s="67"/>
    </row>
    <row r="35" spans="1:19" ht="24" customHeight="1" x14ac:dyDescent="0.25">
      <c r="A35" s="5">
        <v>28</v>
      </c>
      <c r="B35" s="125" t="s">
        <v>337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84"/>
      <c r="P35" s="67"/>
      <c r="Q35" s="67"/>
      <c r="R35" s="67"/>
      <c r="S35" s="67"/>
    </row>
    <row r="36" spans="1:19" ht="24" customHeight="1" x14ac:dyDescent="0.25">
      <c r="A36" s="5">
        <v>29</v>
      </c>
      <c r="B36" s="125" t="s">
        <v>338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84"/>
      <c r="P36" s="67"/>
      <c r="Q36" s="67"/>
      <c r="R36" s="67"/>
      <c r="S36" s="67"/>
    </row>
    <row r="37" spans="1:19" ht="24" customHeight="1" x14ac:dyDescent="0.25">
      <c r="A37" s="5">
        <v>30</v>
      </c>
      <c r="B37" s="125" t="s">
        <v>339</v>
      </c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84"/>
      <c r="P37" s="67"/>
      <c r="Q37" s="67"/>
      <c r="R37" s="67"/>
      <c r="S37" s="67"/>
    </row>
    <row r="38" spans="1:19" ht="24" customHeight="1" x14ac:dyDescent="0.25">
      <c r="A38" s="5">
        <v>31</v>
      </c>
      <c r="B38" s="125" t="s">
        <v>340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84"/>
      <c r="P38" s="67"/>
      <c r="Q38" s="67"/>
      <c r="R38" s="67"/>
      <c r="S38" s="67"/>
    </row>
    <row r="39" spans="1:19" ht="24" customHeight="1" x14ac:dyDescent="0.25">
      <c r="A39" s="5">
        <v>32</v>
      </c>
      <c r="B39" s="125" t="s">
        <v>341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84"/>
      <c r="P39" s="67"/>
      <c r="Q39" s="67"/>
      <c r="R39" s="67"/>
      <c r="S39" s="67"/>
    </row>
    <row r="40" spans="1:19" ht="24" customHeight="1" x14ac:dyDescent="0.25">
      <c r="A40" s="5">
        <v>33</v>
      </c>
      <c r="B40" s="125" t="s">
        <v>342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84"/>
      <c r="P40" s="67"/>
      <c r="Q40" s="67"/>
      <c r="R40" s="67"/>
      <c r="S40" s="67"/>
    </row>
    <row r="41" spans="1:19" ht="24" customHeight="1" x14ac:dyDescent="0.25">
      <c r="A41" s="5">
        <v>34</v>
      </c>
      <c r="B41" s="125" t="s">
        <v>343</v>
      </c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84"/>
      <c r="P41" s="67"/>
      <c r="Q41" s="67"/>
      <c r="R41" s="67"/>
      <c r="S41" s="67"/>
    </row>
    <row r="42" spans="1:19" ht="24" customHeight="1" x14ac:dyDescent="0.25">
      <c r="A42" s="5">
        <v>35</v>
      </c>
      <c r="B42" s="125" t="s">
        <v>344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84"/>
      <c r="P42" s="67"/>
      <c r="Q42" s="67"/>
      <c r="R42" s="67"/>
      <c r="S42" s="67"/>
    </row>
    <row r="43" spans="1:19" ht="24" customHeight="1" x14ac:dyDescent="0.25">
      <c r="A43" s="5">
        <v>36</v>
      </c>
      <c r="B43" s="125" t="s">
        <v>345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84"/>
      <c r="P43" s="67"/>
      <c r="Q43" s="67"/>
      <c r="R43" s="67"/>
      <c r="S43" s="67"/>
    </row>
    <row r="44" spans="1:19" ht="24" customHeight="1" x14ac:dyDescent="0.25">
      <c r="A44" s="5">
        <v>37</v>
      </c>
      <c r="B44" s="125" t="s">
        <v>346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84"/>
      <c r="P44" s="67"/>
      <c r="Q44" s="67"/>
      <c r="R44" s="67"/>
      <c r="S44" s="67"/>
    </row>
    <row r="45" spans="1:19" ht="24" customHeight="1" x14ac:dyDescent="0.25">
      <c r="A45" s="5">
        <v>38</v>
      </c>
      <c r="B45" s="125" t="s">
        <v>347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84"/>
      <c r="P45" s="67"/>
      <c r="Q45" s="67"/>
      <c r="R45" s="67"/>
      <c r="S45" s="67"/>
    </row>
    <row r="46" spans="1:19" ht="24" customHeight="1" x14ac:dyDescent="0.25">
      <c r="A46" s="5">
        <v>39</v>
      </c>
      <c r="B46" s="125" t="s">
        <v>348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84"/>
      <c r="P46" s="67"/>
      <c r="Q46" s="67"/>
      <c r="R46" s="67"/>
      <c r="S46" s="67"/>
    </row>
    <row r="47" spans="1:19" ht="24" customHeight="1" x14ac:dyDescent="0.25">
      <c r="A47" s="5">
        <v>40</v>
      </c>
      <c r="B47" s="125" t="s">
        <v>349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84"/>
      <c r="P47" s="67"/>
      <c r="Q47" s="67"/>
      <c r="R47" s="67"/>
      <c r="S47" s="67"/>
    </row>
    <row r="48" spans="1:19" x14ac:dyDescent="0.25">
      <c r="P48" s="67"/>
      <c r="Q48" s="67"/>
      <c r="R48" s="67"/>
      <c r="S48" s="67"/>
    </row>
    <row r="49" spans="16:19" x14ac:dyDescent="0.25">
      <c r="P49" s="67"/>
      <c r="Q49" s="67"/>
      <c r="R49" s="67"/>
      <c r="S49" s="67"/>
    </row>
    <row r="50" spans="16:19" x14ac:dyDescent="0.25">
      <c r="P50" s="67"/>
      <c r="Q50" s="67"/>
      <c r="R50" s="67"/>
      <c r="S50" s="67"/>
    </row>
    <row r="51" spans="16:19" x14ac:dyDescent="0.25">
      <c r="P51" s="67"/>
      <c r="Q51" s="67"/>
      <c r="R51" s="67"/>
      <c r="S51" s="67"/>
    </row>
    <row r="52" spans="16:19" x14ac:dyDescent="0.25">
      <c r="P52" s="67"/>
      <c r="Q52" s="67"/>
      <c r="R52" s="67"/>
      <c r="S52" s="67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41">
    <mergeCell ref="B27:N27"/>
    <mergeCell ref="B28:N28"/>
    <mergeCell ref="B29:N29"/>
    <mergeCell ref="B40:N40"/>
    <mergeCell ref="B41:N41"/>
    <mergeCell ref="B30:N30"/>
    <mergeCell ref="B31:N31"/>
    <mergeCell ref="B32:N32"/>
    <mergeCell ref="B33:N33"/>
    <mergeCell ref="B34:N34"/>
    <mergeCell ref="B12:N12"/>
    <mergeCell ref="B13:N13"/>
    <mergeCell ref="B14:N14"/>
    <mergeCell ref="B15:N15"/>
    <mergeCell ref="B26:N26"/>
    <mergeCell ref="B16:N16"/>
    <mergeCell ref="B17:N17"/>
    <mergeCell ref="B18:N18"/>
    <mergeCell ref="B19:N19"/>
    <mergeCell ref="B20:N20"/>
    <mergeCell ref="B21:N21"/>
    <mergeCell ref="B22:N22"/>
    <mergeCell ref="B23:N23"/>
    <mergeCell ref="B24:N24"/>
    <mergeCell ref="B25:N25"/>
    <mergeCell ref="A2:O5"/>
    <mergeCell ref="B8:N8"/>
    <mergeCell ref="B9:N9"/>
    <mergeCell ref="B10:N10"/>
    <mergeCell ref="B11:N11"/>
    <mergeCell ref="B44:N44"/>
    <mergeCell ref="B45:N45"/>
    <mergeCell ref="B46:N46"/>
    <mergeCell ref="B47:N47"/>
    <mergeCell ref="B35:N35"/>
    <mergeCell ref="B36:N36"/>
    <mergeCell ref="B37:N37"/>
    <mergeCell ref="B38:N38"/>
    <mergeCell ref="B39:N39"/>
    <mergeCell ref="B42:N42"/>
    <mergeCell ref="B43:N43"/>
  </mergeCells>
  <conditionalFormatting sqref="O8:O47">
    <cfRule type="cellIs" dxfId="149" priority="1" operator="notBetween">
      <formula>"+"</formula>
      <formula>"-"</formula>
    </cfRule>
    <cfRule type="cellIs" dxfId="148" priority="2" operator="equal">
      <formula>"-"</formula>
    </cfRule>
    <cfRule type="cellIs" dxfId="147" priority="3" operator="equal">
      <formula>"+"</formula>
    </cfRule>
  </conditionalFormatting>
  <dataValidations count="1">
    <dataValidation type="list" allowBlank="1" showErrorMessage="1" promptTitle="Подсказка" prompt="1 - почти никогда_x000a_2 - иногда_x000a_3 - часто_x000a_4 - почти всегда" sqref="O8:O47" xr:uid="{00000000-0002-0000-0300-000000000000}">
      <formula1>$V$8:$V$9</formula1>
    </dataValidation>
  </dataValidations>
  <pageMargins left="0.7" right="0.7" top="0.75" bottom="0.75" header="0.3" footer="0.3"/>
  <picture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2:AW30"/>
  <sheetViews>
    <sheetView zoomScale="85" zoomScaleNormal="85" workbookViewId="0">
      <selection activeCell="K11" sqref="K11:N15"/>
    </sheetView>
  </sheetViews>
  <sheetFormatPr defaultRowHeight="15" x14ac:dyDescent="0.25"/>
  <cols>
    <col min="1" max="1" width="47.7109375" customWidth="1"/>
    <col min="2" max="2" width="10.85546875" customWidth="1"/>
    <col min="4" max="4" width="11.140625" customWidth="1"/>
    <col min="5" max="5" width="10.42578125" customWidth="1"/>
    <col min="7" max="7" width="10.42578125" customWidth="1"/>
    <col min="8" max="8" width="8.140625" customWidth="1"/>
    <col min="9" max="9" width="8.42578125" customWidth="1"/>
    <col min="10" max="10" width="10.140625" customWidth="1"/>
    <col min="11" max="12" width="10.5703125" customWidth="1"/>
    <col min="13" max="13" width="9.5703125" customWidth="1"/>
    <col min="14" max="14" width="8.28515625" customWidth="1"/>
    <col min="15" max="15" width="9.85546875" customWidth="1"/>
  </cols>
  <sheetData>
    <row r="2" spans="1:49" ht="21" x14ac:dyDescent="0.25">
      <c r="A2" s="39" t="s">
        <v>125</v>
      </c>
      <c r="B2" s="127" t="s">
        <v>350</v>
      </c>
      <c r="C2" s="128"/>
      <c r="D2" s="128"/>
      <c r="E2" s="128"/>
      <c r="F2" s="128"/>
      <c r="G2" s="128"/>
      <c r="H2" s="128"/>
      <c r="I2" s="129"/>
    </row>
    <row r="3" spans="1:49" ht="21" x14ac:dyDescent="0.25">
      <c r="A3" s="40" t="s">
        <v>351</v>
      </c>
      <c r="B3" s="41">
        <v>1</v>
      </c>
      <c r="C3" s="41">
        <v>6</v>
      </c>
      <c r="D3" s="41">
        <v>11</v>
      </c>
      <c r="E3" s="42">
        <v>16</v>
      </c>
      <c r="F3" s="41">
        <v>21</v>
      </c>
      <c r="G3" s="41">
        <v>26</v>
      </c>
      <c r="H3" s="41">
        <v>31</v>
      </c>
      <c r="I3" s="42">
        <v>36</v>
      </c>
    </row>
    <row r="4" spans="1:49" ht="21" x14ac:dyDescent="0.25">
      <c r="A4" s="40" t="s">
        <v>352</v>
      </c>
      <c r="B4" s="41">
        <v>2</v>
      </c>
      <c r="C4" s="41">
        <v>7</v>
      </c>
      <c r="D4" s="41">
        <v>12</v>
      </c>
      <c r="E4" s="41">
        <v>17</v>
      </c>
      <c r="F4" s="41">
        <v>22</v>
      </c>
      <c r="G4" s="41">
        <v>27</v>
      </c>
      <c r="H4" s="41">
        <v>32</v>
      </c>
      <c r="I4" s="41">
        <v>37</v>
      </c>
    </row>
    <row r="5" spans="1:49" ht="28.5" x14ac:dyDescent="0.45">
      <c r="A5" s="40" t="s">
        <v>353</v>
      </c>
      <c r="B5" s="41">
        <v>3</v>
      </c>
      <c r="C5" s="41">
        <v>8</v>
      </c>
      <c r="D5" s="41">
        <v>13</v>
      </c>
      <c r="E5" s="42">
        <v>18</v>
      </c>
      <c r="F5" s="41">
        <v>23</v>
      </c>
      <c r="G5" s="41">
        <v>28</v>
      </c>
      <c r="H5" s="41">
        <v>33</v>
      </c>
      <c r="I5" s="42">
        <v>38</v>
      </c>
      <c r="U5" s="37"/>
    </row>
    <row r="6" spans="1:49" ht="21" x14ac:dyDescent="0.25">
      <c r="A6" s="40" t="s">
        <v>354</v>
      </c>
      <c r="B6" s="41">
        <v>4</v>
      </c>
      <c r="C6" s="41">
        <v>9</v>
      </c>
      <c r="D6" s="41">
        <v>14</v>
      </c>
      <c r="E6" s="41">
        <v>19</v>
      </c>
      <c r="F6" s="41">
        <v>24</v>
      </c>
      <c r="G6" s="41">
        <v>29</v>
      </c>
      <c r="H6" s="41">
        <v>34</v>
      </c>
      <c r="I6" s="41">
        <v>39</v>
      </c>
    </row>
    <row r="7" spans="1:49" ht="21" x14ac:dyDescent="0.25">
      <c r="A7" s="40" t="s">
        <v>355</v>
      </c>
      <c r="B7" s="41">
        <v>5</v>
      </c>
      <c r="C7" s="41">
        <v>10</v>
      </c>
      <c r="D7" s="41">
        <v>15</v>
      </c>
      <c r="E7" s="42">
        <v>20</v>
      </c>
      <c r="F7" s="41">
        <v>25</v>
      </c>
      <c r="G7" s="41">
        <v>30</v>
      </c>
      <c r="H7" s="41">
        <v>35</v>
      </c>
      <c r="I7" s="42">
        <v>40</v>
      </c>
      <c r="J7" s="43"/>
      <c r="K7" s="43"/>
    </row>
    <row r="8" spans="1:49" ht="30" customHeight="1" x14ac:dyDescent="0.25"/>
    <row r="9" spans="1:49" ht="26.25" x14ac:dyDescent="0.25">
      <c r="A9" s="130" t="s">
        <v>356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2"/>
      <c r="O9" s="16"/>
      <c r="Q9" s="16"/>
    </row>
    <row r="10" spans="1:49" ht="26.25" x14ac:dyDescent="0.25">
      <c r="A10" s="39" t="s">
        <v>125</v>
      </c>
      <c r="B10" s="127" t="s">
        <v>105</v>
      </c>
      <c r="C10" s="128"/>
      <c r="D10" s="128"/>
      <c r="E10" s="128"/>
      <c r="F10" s="128"/>
      <c r="G10" s="128"/>
      <c r="H10" s="128"/>
      <c r="I10" s="129"/>
      <c r="J10" s="44" t="s">
        <v>281</v>
      </c>
      <c r="K10" s="134" t="s">
        <v>127</v>
      </c>
      <c r="L10" s="135"/>
      <c r="M10" s="135"/>
      <c r="N10" s="136"/>
      <c r="Q10" s="16"/>
      <c r="AT10" s="17">
        <v>0</v>
      </c>
      <c r="AU10" s="17">
        <v>0</v>
      </c>
      <c r="AV10" s="17">
        <v>0</v>
      </c>
      <c r="AW10" s="18"/>
    </row>
    <row r="11" spans="1:49" ht="26.25" x14ac:dyDescent="0.4">
      <c r="A11" s="40" t="s">
        <v>351</v>
      </c>
      <c r="B11" s="41">
        <f>'Тип мышления'!O11</f>
        <v>0</v>
      </c>
      <c r="C11" s="41">
        <f>'Тип мышления'!$O16</f>
        <v>0</v>
      </c>
      <c r="D11" s="41">
        <f>'Тип мышления'!$O21</f>
        <v>0</v>
      </c>
      <c r="E11" s="41">
        <f>'Тип мышления'!$O26</f>
        <v>0</v>
      </c>
      <c r="F11" s="41">
        <f>'Тип мышления'!$O31</f>
        <v>0</v>
      </c>
      <c r="G11" s="41">
        <f>'Тип мышления'!$O36</f>
        <v>0</v>
      </c>
      <c r="H11" s="41">
        <f>'Тип мышления'!$O41</f>
        <v>0</v>
      </c>
      <c r="I11" s="41">
        <f>'Тип мышления'!$O46</f>
        <v>0</v>
      </c>
      <c r="J11" s="45">
        <f>COUNTIF(B11:I11,"+")</f>
        <v>0</v>
      </c>
      <c r="K11" s="133" t="str">
        <f>IF(AND(J11&gt;=0,J11&lt;=2),"низкий",IF(AND(J11&gt;=3,J11&lt;=5),"Средний",IF(AND(J11&gt;=6,J11&lt;=8),"Высокий",)))</f>
        <v>низкий</v>
      </c>
      <c r="L11" s="133"/>
      <c r="M11" s="133"/>
      <c r="N11" s="133"/>
      <c r="AT11" s="17">
        <v>0</v>
      </c>
      <c r="AU11" s="17">
        <v>0</v>
      </c>
      <c r="AV11" s="17">
        <v>0</v>
      </c>
      <c r="AW11" s="18"/>
    </row>
    <row r="12" spans="1:49" ht="26.25" x14ac:dyDescent="0.4">
      <c r="A12" s="40" t="s">
        <v>352</v>
      </c>
      <c r="B12" s="41">
        <f>'Тип мышления'!O12</f>
        <v>0</v>
      </c>
      <c r="C12" s="41">
        <f>'Тип мышления'!$O17</f>
        <v>0</v>
      </c>
      <c r="D12" s="41">
        <f>'Тип мышления'!$O22</f>
        <v>0</v>
      </c>
      <c r="E12" s="41">
        <f>'Тип мышления'!$O27</f>
        <v>0</v>
      </c>
      <c r="F12" s="41">
        <f>'Тип мышления'!$O32</f>
        <v>0</v>
      </c>
      <c r="G12" s="41">
        <f>'Тип мышления'!$O37</f>
        <v>0</v>
      </c>
      <c r="H12" s="41">
        <f>'Тип мышления'!$O42</f>
        <v>0</v>
      </c>
      <c r="I12" s="41">
        <f>'Тип мышления'!$O47</f>
        <v>0</v>
      </c>
      <c r="J12" s="45">
        <f>COUNTIF(B12:I12,"+")</f>
        <v>0</v>
      </c>
      <c r="K12" s="133" t="str">
        <f t="shared" ref="K12:K15" si="0">IF(AND(J12&gt;=0,J12&lt;=2),"низкий",IF(AND(J12&gt;=3,J12&lt;=5),"Средний",IF(AND(J12&gt;=6,J12&lt;=8),"Высокий",)))</f>
        <v>низкий</v>
      </c>
      <c r="L12" s="133"/>
      <c r="M12" s="133"/>
      <c r="N12" s="133"/>
      <c r="AT12" s="17">
        <v>0</v>
      </c>
      <c r="AU12" s="17">
        <v>0</v>
      </c>
      <c r="AV12" s="17">
        <v>0</v>
      </c>
      <c r="AW12" s="17">
        <v>0</v>
      </c>
    </row>
    <row r="13" spans="1:49" ht="26.25" x14ac:dyDescent="0.4">
      <c r="A13" s="40" t="s">
        <v>353</v>
      </c>
      <c r="B13" s="41">
        <f>'Тип мышления'!O13</f>
        <v>0</v>
      </c>
      <c r="C13" s="41">
        <f>'Тип мышления'!$O18</f>
        <v>0</v>
      </c>
      <c r="D13" s="41">
        <f>'Тип мышления'!$O23</f>
        <v>0</v>
      </c>
      <c r="E13" s="41">
        <f>'Тип мышления'!$O28</f>
        <v>0</v>
      </c>
      <c r="F13" s="41">
        <f>'Тип мышления'!$O33</f>
        <v>0</v>
      </c>
      <c r="G13" s="41">
        <f>'Тип мышления'!$O38</f>
        <v>0</v>
      </c>
      <c r="H13" s="41">
        <f>'Тип мышления'!$O43</f>
        <v>0</v>
      </c>
      <c r="I13" s="41">
        <f>'Тип мышления'!$L48</f>
        <v>0</v>
      </c>
      <c r="J13" s="45">
        <f>COUNTIF(B13:I13,"+")</f>
        <v>0</v>
      </c>
      <c r="K13" s="133" t="str">
        <f t="shared" si="0"/>
        <v>низкий</v>
      </c>
      <c r="L13" s="133"/>
      <c r="M13" s="133"/>
      <c r="N13" s="133"/>
    </row>
    <row r="14" spans="1:49" ht="26.25" x14ac:dyDescent="0.4">
      <c r="A14" s="40" t="s">
        <v>354</v>
      </c>
      <c r="B14" s="41">
        <f>'Тип мышления'!O14</f>
        <v>0</v>
      </c>
      <c r="C14" s="41">
        <f>'Тип мышления'!$O19</f>
        <v>0</v>
      </c>
      <c r="D14" s="41">
        <f>'Тип мышления'!$O24</f>
        <v>0</v>
      </c>
      <c r="E14" s="41">
        <f>'Тип мышления'!$O29</f>
        <v>0</v>
      </c>
      <c r="F14" s="41">
        <f>'Тип мышления'!$O34</f>
        <v>0</v>
      </c>
      <c r="G14" s="41">
        <f>'Тип мышления'!$O39</f>
        <v>0</v>
      </c>
      <c r="H14" s="41">
        <f>'Тип мышления'!$O44</f>
        <v>0</v>
      </c>
      <c r="I14" s="41">
        <f>'Тип мышления'!$L49</f>
        <v>0</v>
      </c>
      <c r="J14" s="45">
        <f>COUNTIF(B14:I14,"+")</f>
        <v>0</v>
      </c>
      <c r="K14" s="133" t="str">
        <f t="shared" si="0"/>
        <v>низкий</v>
      </c>
      <c r="L14" s="133"/>
      <c r="M14" s="133"/>
      <c r="N14" s="133"/>
    </row>
    <row r="15" spans="1:49" ht="26.25" x14ac:dyDescent="0.4">
      <c r="A15" s="40" t="s">
        <v>355</v>
      </c>
      <c r="B15" s="41">
        <f>'Тип мышления'!O15</f>
        <v>0</v>
      </c>
      <c r="C15" s="41">
        <f>'Тип мышления'!$O20</f>
        <v>0</v>
      </c>
      <c r="D15" s="41">
        <f>'Тип мышления'!$O25</f>
        <v>0</v>
      </c>
      <c r="E15" s="41">
        <f>'Тип мышления'!$O30</f>
        <v>0</v>
      </c>
      <c r="F15" s="41">
        <f>'Тип мышления'!$O35</f>
        <v>0</v>
      </c>
      <c r="G15" s="41">
        <f>'Тип мышления'!$O40</f>
        <v>0</v>
      </c>
      <c r="H15" s="41">
        <f>'Тип мышления'!$O45</f>
        <v>0</v>
      </c>
      <c r="I15" s="41">
        <f>'Тип мышления'!$L50</f>
        <v>0</v>
      </c>
      <c r="J15" s="45">
        <f>COUNTIF(B15:I15,"+")</f>
        <v>0</v>
      </c>
      <c r="K15" s="133" t="str">
        <f t="shared" si="0"/>
        <v>низкий</v>
      </c>
      <c r="L15" s="133"/>
      <c r="M15" s="133"/>
      <c r="N15" s="133"/>
    </row>
    <row r="16" spans="1:49" ht="26.25" customHeight="1" x14ac:dyDescent="0.25"/>
    <row r="17" spans="4:15" ht="26.25" customHeight="1" x14ac:dyDescent="0.25"/>
    <row r="18" spans="4:15" ht="26.25" customHeight="1" x14ac:dyDescent="0.25"/>
    <row r="19" spans="4:15" ht="26.25" customHeight="1" x14ac:dyDescent="0.25">
      <c r="K19" s="21"/>
    </row>
    <row r="20" spans="4:15" ht="26.25" customHeight="1" x14ac:dyDescent="0.25">
      <c r="K20" s="21"/>
    </row>
    <row r="21" spans="4:15" ht="26.25" customHeight="1" x14ac:dyDescent="0.25">
      <c r="K21" s="21"/>
    </row>
    <row r="22" spans="4:15" ht="21" customHeight="1" x14ac:dyDescent="0.25">
      <c r="K22" s="21"/>
    </row>
    <row r="23" spans="4:15" ht="21" customHeight="1" x14ac:dyDescent="0.25"/>
    <row r="24" spans="4:15" ht="21" customHeight="1" x14ac:dyDescent="0.25"/>
    <row r="25" spans="4:15" ht="21" customHeight="1" x14ac:dyDescent="0.25"/>
    <row r="26" spans="4:15" ht="21" customHeight="1" x14ac:dyDescent="0.25"/>
    <row r="27" spans="4:15" ht="21" customHeight="1" x14ac:dyDescent="0.25"/>
    <row r="28" spans="4:15" x14ac:dyDescent="0.25"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4:15" x14ac:dyDescent="0.25"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4:15" x14ac:dyDescent="0.25"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</sheetData>
  <mergeCells count="9">
    <mergeCell ref="B2:I2"/>
    <mergeCell ref="A9:N9"/>
    <mergeCell ref="K15:N15"/>
    <mergeCell ref="B10:I10"/>
    <mergeCell ref="K10:N10"/>
    <mergeCell ref="K11:N11"/>
    <mergeCell ref="K12:N12"/>
    <mergeCell ref="K13:N13"/>
    <mergeCell ref="K14:N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AW34"/>
  <sheetViews>
    <sheetView workbookViewId="0">
      <selection activeCell="G4" sqref="G4"/>
    </sheetView>
  </sheetViews>
  <sheetFormatPr defaultRowHeight="15" x14ac:dyDescent="0.25"/>
  <cols>
    <col min="1" max="1" width="29.140625" customWidth="1"/>
    <col min="2" max="2" width="9.140625" customWidth="1"/>
    <col min="4" max="5" width="9.140625" customWidth="1"/>
    <col min="7" max="7" width="9.140625" customWidth="1"/>
    <col min="8" max="8" width="29.5703125" customWidth="1"/>
    <col min="9" max="9" width="9.140625" customWidth="1"/>
    <col min="10" max="10" width="18.85546875" customWidth="1"/>
    <col min="11" max="11" width="27.85546875" customWidth="1"/>
    <col min="12" max="15" width="9.140625" customWidth="1"/>
    <col min="16" max="16" width="12.85546875" customWidth="1"/>
  </cols>
  <sheetData>
    <row r="1" spans="1:49" ht="15" customHeight="1" x14ac:dyDescent="0.25"/>
    <row r="2" spans="1:49" ht="15" customHeight="1" x14ac:dyDescent="0.25">
      <c r="A2" s="137" t="s">
        <v>278</v>
      </c>
      <c r="B2" s="138"/>
      <c r="C2" s="138"/>
      <c r="D2" s="138"/>
      <c r="E2" s="138"/>
      <c r="F2" s="138"/>
      <c r="G2" s="138"/>
      <c r="H2" s="139"/>
    </row>
    <row r="3" spans="1:49" x14ac:dyDescent="0.25">
      <c r="A3" s="29" t="s">
        <v>279</v>
      </c>
      <c r="B3" s="140" t="s">
        <v>280</v>
      </c>
      <c r="C3" s="140"/>
      <c r="D3" s="140"/>
      <c r="E3" s="140"/>
      <c r="F3" s="140"/>
      <c r="G3" s="140"/>
      <c r="H3" s="29" t="s">
        <v>281</v>
      </c>
      <c r="J3" s="30" t="s">
        <v>282</v>
      </c>
      <c r="K3" s="31"/>
    </row>
    <row r="4" spans="1:49" ht="15.75" x14ac:dyDescent="0.25">
      <c r="A4" s="32" t="s">
        <v>283</v>
      </c>
      <c r="B4" s="33" t="b">
        <f>IF('Карта интересов'!L8='Карта интересов'!$Y$8,2,IF('Карта интересов'!L8='Карта интересов'!$Y$9,1,IF('Карта интересов'!L8='Карта интересов'!$Y$10,0,IF('Карта интересов'!L8='Карта интересов'!$Y$11,-1,IF('Карта интересов'!L8='Карта интересов'!$Y$12,-2)))))</f>
        <v>0</v>
      </c>
      <c r="C4" s="33" t="b">
        <f>IF('Карта интересов'!L32='Карта интересов'!$Y$8,2,IF('Карта интересов'!L32='Карта интересов'!$Y$9,1,IF('Карта интересов'!L32='Карта интересов'!$Y$10,0,IF('Карта интересов'!L32='Карта интересов'!$Y$11,-1,IF('Карта интересов'!L32='Карта интересов'!$Y$12,-2)))))</f>
        <v>0</v>
      </c>
      <c r="D4" s="33" t="b">
        <f>IF('Карта интересов'!L56='Карта интересов'!$Y$8,2,IF('Карта интересов'!L56='Карта интересов'!$Y$9,1,IF('Карта интересов'!L56='Карта интересов'!$Y$10,0,IF('Карта интересов'!L56='Карта интересов'!$Y$11,-1,IF('Карта интересов'!L56='Карта интересов'!$Y$12,-2)))))</f>
        <v>0</v>
      </c>
      <c r="E4" s="33" t="b">
        <f>IF('Карта интересов'!L80='Карта интересов'!$Y$8,2,IF('Карта интересов'!L80='Карта интересов'!$Y$9,1,IF('Карта интересов'!L80='Карта интересов'!$Y$10,0,IF('Карта интересов'!L80='Карта интересов'!$Y$11,-1,IF('Карта интересов'!L80='Карта интересов'!$Y$12,-2)))))</f>
        <v>0</v>
      </c>
      <c r="F4" s="33" t="b">
        <f>IF('Карта интересов'!L104='Карта интересов'!$Y$8,2,IF('Карта интересов'!L104='Карта интересов'!$Y$9,1,IF('Карта интересов'!L104='Карта интересов'!$Y$10,0,IF('Карта интересов'!L104='Карта интересов'!$Y$11,-1,IF('Карта интересов'!L104='Карта интересов'!$Y$12,-2)))))</f>
        <v>0</v>
      </c>
      <c r="G4" s="33" t="b">
        <f>IF('Карта интересов'!L128='Карта интересов'!$Y$8,2,IF('Карта интересов'!L128='Карта интересов'!$Y$9,1,IF('Карта интересов'!L128='Карта интересов'!$Y$10,0,IF('Карта интересов'!L128='Карта интересов'!$Y$11,-1,IF('Карта интересов'!L128='Карта интересов'!$Y$12,-2)))))</f>
        <v>0</v>
      </c>
      <c r="H4" s="34">
        <f t="shared" ref="H4:H27" si="0">SUM(B4:G4)</f>
        <v>0</v>
      </c>
      <c r="J4" s="35">
        <f t="shared" ref="J4:J27" si="1">H4</f>
        <v>0</v>
      </c>
      <c r="K4" s="36" t="s">
        <v>283</v>
      </c>
    </row>
    <row r="5" spans="1:49" ht="28.5" x14ac:dyDescent="0.45">
      <c r="A5" s="32" t="s">
        <v>284</v>
      </c>
      <c r="B5" s="33" t="b">
        <f>IF('Карта интересов'!L9='Карта интересов'!$Y$8,2,IF('Карта интересов'!L9='Карта интересов'!$Y$9,1,IF('Карта интересов'!L9='Карта интересов'!$Y$10,0,IF('Карта интересов'!L9='Карта интересов'!$Y$11,-1,IF('Карта интересов'!L9='Карта интересов'!$Y$12,-2)))))</f>
        <v>0</v>
      </c>
      <c r="C5" s="33" t="b">
        <f>IF('Карта интересов'!L33='Карта интересов'!$Y$8,2,IF('Карта интересов'!L33='Карта интересов'!$Y$9,1,IF('Карта интересов'!L33='Карта интересов'!$Y$10,0,IF('Карта интересов'!L33='Карта интересов'!$Y$11,-1,IF('Карта интересов'!L33='Карта интересов'!$Y$12,-2)))))</f>
        <v>0</v>
      </c>
      <c r="D5" s="33" t="b">
        <f>IF('Карта интересов'!L57='Карта интересов'!$Y$8,2,IF('Карта интересов'!L57='Карта интересов'!$Y$9,1,IF('Карта интересов'!L57='Карта интересов'!$Y$10,0,IF('Карта интересов'!L57='Карта интересов'!$Y$11,-1,IF('Карта интересов'!L57='Карта интересов'!$Y$12,-2)))))</f>
        <v>0</v>
      </c>
      <c r="E5" s="33" t="b">
        <f>IF('Карта интересов'!L81='Карта интересов'!$Y$8,2,IF('Карта интересов'!L81='Карта интересов'!$Y$9,1,IF('Карта интересов'!L81='Карта интересов'!$Y$10,0,IF('Карта интересов'!L81='Карта интересов'!$Y$11,-1,IF('Карта интересов'!L81='Карта интересов'!$Y$12,-2)))))</f>
        <v>0</v>
      </c>
      <c r="F5" s="33" t="b">
        <f>IF('Карта интересов'!L105='Карта интересов'!$Y$8,2,IF('Карта интересов'!L105='Карта интересов'!$Y$9,1,IF('Карта интересов'!L105='Карта интересов'!$Y$10,0,IF('Карта интересов'!L105='Карта интересов'!$Y$11,-1,IF('Карта интересов'!L105='Карта интересов'!$Y$12,-2)))))</f>
        <v>0</v>
      </c>
      <c r="G5" s="33" t="b">
        <f>IF('Карта интересов'!L129='Карта интересов'!$Y$8,2,IF('Карта интересов'!L129='Карта интересов'!$Y$9,1,IF('Карта интересов'!L129='Карта интересов'!$Y$10,0,IF('Карта интересов'!L129='Карта интересов'!$Y$11,-1,IF('Карта интересов'!L129='Карта интересов'!$Y$12,-2)))))</f>
        <v>0</v>
      </c>
      <c r="H5" s="34">
        <f t="shared" si="0"/>
        <v>0</v>
      </c>
      <c r="J5" s="35">
        <f t="shared" si="1"/>
        <v>0</v>
      </c>
      <c r="K5" s="36" t="s">
        <v>284</v>
      </c>
      <c r="U5" s="37"/>
    </row>
    <row r="6" spans="1:49" ht="15.75" x14ac:dyDescent="0.25">
      <c r="A6" s="32" t="s">
        <v>285</v>
      </c>
      <c r="B6" s="33" t="b">
        <f>IF('Карта интересов'!L10='Карта интересов'!$Y$8,2,IF('Карта интересов'!L10='Карта интересов'!$Y$9,1,IF('Карта интересов'!L10='Карта интересов'!$Y$10,0,IF('Карта интересов'!L10='Карта интересов'!$Y$11,-1,IF('Карта интересов'!L10='Карта интересов'!$Y$12,-2)))))</f>
        <v>0</v>
      </c>
      <c r="C6" s="33" t="b">
        <f>IF('Карта интересов'!L34='Карта интересов'!$Y$8,2,IF('Карта интересов'!L34='Карта интересов'!$Y$9,1,IF('Карта интересов'!L34='Карта интересов'!$Y$10,0,IF('Карта интересов'!L34='Карта интересов'!$Y$11,-1,IF('Карта интересов'!L34='Карта интересов'!$Y$12,-2)))))</f>
        <v>0</v>
      </c>
      <c r="D6" s="33" t="b">
        <f>IF('Карта интересов'!L58='Карта интересов'!$Y$8,2,IF('Карта интересов'!L58='Карта интересов'!$Y$9,1,IF('Карта интересов'!L58='Карта интересов'!$Y$10,0,IF('Карта интересов'!L58='Карта интересов'!$Y$11,-1,IF('Карта интересов'!L58='Карта интересов'!$Y$12,-2)))))</f>
        <v>0</v>
      </c>
      <c r="E6" s="33" t="b">
        <f>IF('Карта интересов'!L82='Карта интересов'!$Y$8,2,IF('Карта интересов'!L82='Карта интересов'!$Y$9,1,IF('Карта интересов'!L82='Карта интересов'!$Y$10,0,IF('Карта интересов'!L82='Карта интересов'!$Y$11,-1,IF('Карта интересов'!L82='Карта интересов'!$Y$12,-2)))))</f>
        <v>0</v>
      </c>
      <c r="F6" s="33" t="b">
        <f>IF('Карта интересов'!L106='Карта интересов'!$Y$8,2,IF('Карта интересов'!L106='Карта интересов'!$Y$9,1,IF('Карта интересов'!L106='Карта интересов'!$Y$10,0,IF('Карта интересов'!L106='Карта интересов'!$Y$11,-1,IF('Карта интересов'!L106='Карта интересов'!$Y$12,-2)))))</f>
        <v>0</v>
      </c>
      <c r="G6" s="33" t="b">
        <f>IF('Карта интересов'!L130='Карта интересов'!$Y$8,2,IF('Карта интересов'!L130='Карта интересов'!$Y$9,1,IF('Карта интересов'!L130='Карта интересов'!$Y$10,0,IF('Карта интересов'!L130='Карта интересов'!$Y$11,-1,IF('Карта интересов'!L130='Карта интересов'!$Y$12,-2)))))</f>
        <v>0</v>
      </c>
      <c r="H6" s="34">
        <f t="shared" si="0"/>
        <v>0</v>
      </c>
      <c r="J6" s="35">
        <f t="shared" si="1"/>
        <v>0</v>
      </c>
      <c r="K6" s="36" t="s">
        <v>285</v>
      </c>
    </row>
    <row r="7" spans="1:49" ht="15.75" x14ac:dyDescent="0.25">
      <c r="A7" s="32" t="s">
        <v>286</v>
      </c>
      <c r="B7" s="33" t="b">
        <f>IF('Карта интересов'!L11='Карта интересов'!$Y$8,2,IF('Карта интересов'!L11='Карта интересов'!$Y$9,1,IF('Карта интересов'!L11='Карта интересов'!$Y$10,0,IF('Карта интересов'!L11='Карта интересов'!$Y$11,-1,IF('Карта интересов'!L11='Карта интересов'!$Y$12,-2)))))</f>
        <v>0</v>
      </c>
      <c r="C7" s="33" t="b">
        <f>IF('Карта интересов'!L35='Карта интересов'!$Y$8,2,IF('Карта интересов'!L35='Карта интересов'!$Y$9,1,IF('Карта интересов'!L35='Карта интересов'!$Y$10,0,IF('Карта интересов'!L35='Карта интересов'!$Y$11,-1,IF('Карта интересов'!L35='Карта интересов'!$Y$12,-2)))))</f>
        <v>0</v>
      </c>
      <c r="D7" s="33" t="b">
        <f>IF('Карта интересов'!L59='Карта интересов'!$Y$8,2,IF('Карта интересов'!L59='Карта интересов'!$Y$9,1,IF('Карта интересов'!L59='Карта интересов'!$Y$10,0,IF('Карта интересов'!L59='Карта интересов'!$Y$11,-1,IF('Карта интересов'!L59='Карта интересов'!$Y$12,-2)))))</f>
        <v>0</v>
      </c>
      <c r="E7" s="33" t="b">
        <f>IF('Карта интересов'!L83='Карта интересов'!$Y$8,2,IF('Карта интересов'!L83='Карта интересов'!$Y$9,1,IF('Карта интересов'!L83='Карта интересов'!$Y$10,0,IF('Карта интересов'!L83='Карта интересов'!$Y$11,-1,IF('Карта интересов'!L83='Карта интересов'!$Y$12,-2)))))</f>
        <v>0</v>
      </c>
      <c r="F7" s="33" t="b">
        <f>IF('Карта интересов'!L107='Карта интересов'!$Y$8,2,IF('Карта интересов'!L107='Карта интересов'!$Y$9,1,IF('Карта интересов'!L107='Карта интересов'!$Y$10,0,IF('Карта интересов'!L107='Карта интересов'!$Y$11,-1,IF('Карта интересов'!L107='Карта интересов'!$Y$12,-2)))))</f>
        <v>0</v>
      </c>
      <c r="G7" s="33" t="b">
        <f>IF('Карта интересов'!L131='Карта интересов'!$Y$8,2,IF('Карта интересов'!L131='Карта интересов'!$Y$9,1,IF('Карта интересов'!L131='Карта интересов'!$Y$10,0,IF('Карта интересов'!L131='Карта интересов'!$Y$11,-1,IF('Карта интересов'!L131='Карта интересов'!$Y$12,-2)))))</f>
        <v>0</v>
      </c>
      <c r="H7" s="34">
        <f t="shared" si="0"/>
        <v>0</v>
      </c>
      <c r="J7" s="35">
        <f t="shared" si="1"/>
        <v>0</v>
      </c>
      <c r="K7" s="36" t="s">
        <v>286</v>
      </c>
    </row>
    <row r="8" spans="1:49" ht="15.75" x14ac:dyDescent="0.25">
      <c r="A8" s="32" t="s">
        <v>287</v>
      </c>
      <c r="B8" s="33" t="b">
        <f>IF('Карта интересов'!L12='Карта интересов'!$Y$8,2,IF('Карта интересов'!L12='Карта интересов'!$Y$9,1,IF('Карта интересов'!L12='Карта интересов'!$Y$10,0,IF('Карта интересов'!L12='Карта интересов'!$Y$11,-1,IF('Карта интересов'!L12='Карта интересов'!$Y$12,-2)))))</f>
        <v>0</v>
      </c>
      <c r="C8" s="33" t="b">
        <f>IF('Карта интересов'!L36='Карта интересов'!$Y$8,2,IF('Карта интересов'!L36='Карта интересов'!$Y$9,1,IF('Карта интересов'!L36='Карта интересов'!$Y$10,0,IF('Карта интересов'!L36='Карта интересов'!$Y$11,-1,IF('Карта интересов'!L36='Карта интересов'!$Y$12,-2)))))</f>
        <v>0</v>
      </c>
      <c r="D8" s="33" t="b">
        <f>IF('Карта интересов'!L60='Карта интересов'!$Y$8,2,IF('Карта интересов'!L60='Карта интересов'!$Y$9,1,IF('Карта интересов'!L60='Карта интересов'!$Y$10,0,IF('Карта интересов'!L60='Карта интересов'!$Y$11,-1,IF('Карта интересов'!L60='Карта интересов'!$Y$12,-2)))))</f>
        <v>0</v>
      </c>
      <c r="E8" s="33" t="b">
        <f>IF('Карта интересов'!L84='Карта интересов'!$Y$8,2,IF('Карта интересов'!L84='Карта интересов'!$Y$9,1,IF('Карта интересов'!L84='Карта интересов'!$Y$10,0,IF('Карта интересов'!L84='Карта интересов'!$Y$11,-1,IF('Карта интересов'!L84='Карта интересов'!$Y$12,-2)))))</f>
        <v>0</v>
      </c>
      <c r="F8" s="33" t="b">
        <f>IF('Карта интересов'!L108='Карта интересов'!$Y$8,2,IF('Карта интересов'!L108='Карта интересов'!$Y$9,1,IF('Карта интересов'!L108='Карта интересов'!$Y$10,0,IF('Карта интересов'!L108='Карта интересов'!$Y$11,-1,IF('Карта интересов'!L108='Карта интересов'!$Y$12,-2)))))</f>
        <v>0</v>
      </c>
      <c r="G8" s="33" t="b">
        <f>IF('Карта интересов'!L132='Карта интересов'!$Y$8,2,IF('Карта интересов'!L132='Карта интересов'!$Y$9,1,IF('Карта интересов'!L132='Карта интересов'!$Y$10,0,IF('Карта интересов'!L132='Карта интересов'!$Y$11,-1,IF('Карта интересов'!L132='Карта интересов'!$Y$12,-2)))))</f>
        <v>0</v>
      </c>
      <c r="H8" s="34">
        <f t="shared" si="0"/>
        <v>0</v>
      </c>
      <c r="J8" s="35">
        <f t="shared" si="1"/>
        <v>0</v>
      </c>
      <c r="K8" s="36" t="s">
        <v>287</v>
      </c>
    </row>
    <row r="9" spans="1:49" ht="26.25" x14ac:dyDescent="0.25">
      <c r="A9" s="32" t="s">
        <v>288</v>
      </c>
      <c r="B9" s="33" t="b">
        <f>IF('Карта интересов'!L13='Карта интересов'!$Y$8,2,IF('Карта интересов'!L13='Карта интересов'!$Y$9,1,IF('Карта интересов'!L13='Карта интересов'!$Y$10,0,IF('Карта интересов'!L13='Карта интересов'!$Y$11,-1,IF('Карта интересов'!L13='Карта интересов'!$Y$12,-2)))))</f>
        <v>0</v>
      </c>
      <c r="C9" s="33" t="b">
        <f>IF('Карта интересов'!L37='Карта интересов'!$Y$8,2,IF('Карта интересов'!L37='Карта интересов'!$Y$9,1,IF('Карта интересов'!L37='Карта интересов'!$Y$10,0,IF('Карта интересов'!L37='Карта интересов'!$Y$11,-1,IF('Карта интересов'!L37='Карта интересов'!$Y$12,-2)))))</f>
        <v>0</v>
      </c>
      <c r="D9" s="33" t="b">
        <f>IF('Карта интересов'!L61='Карта интересов'!$Y$8,2,IF('Карта интересов'!L61='Карта интересов'!$Y$9,1,IF('Карта интересов'!L61='Карта интересов'!$Y$10,0,IF('Карта интересов'!L61='Карта интересов'!$Y$11,-1,IF('Карта интересов'!L61='Карта интересов'!$Y$12,-2)))))</f>
        <v>0</v>
      </c>
      <c r="E9" s="33" t="b">
        <f>IF('Карта интересов'!L85='Карта интересов'!$Y$8,2,IF('Карта интересов'!L85='Карта интересов'!$Y$9,1,IF('Карта интересов'!L85='Карта интересов'!$Y$10,0,IF('Карта интересов'!L85='Карта интересов'!$Y$11,-1,IF('Карта интересов'!L85='Карта интересов'!$Y$12,-2)))))</f>
        <v>0</v>
      </c>
      <c r="F9" s="33" t="b">
        <f>IF('Карта интересов'!L109='Карта интересов'!$Y$8,2,IF('Карта интересов'!L109='Карта интересов'!$Y$9,1,IF('Карта интересов'!L109='Карта интересов'!$Y$10,0,IF('Карта интересов'!L109='Карта интересов'!$Y$11,-1,IF('Карта интересов'!L109='Карта интересов'!$Y$12,-2)))))</f>
        <v>0</v>
      </c>
      <c r="G9" s="33" t="b">
        <f>IF('Карта интересов'!L133='Карта интересов'!$Y$8,2,IF('Карта интересов'!L133='Карта интересов'!$Y$9,1,IF('Карта интересов'!L133='Карта интересов'!$Y$10,0,IF('Карта интересов'!L133='Карта интересов'!$Y$11,-1,IF('Карта интересов'!L133='Карта интересов'!$Y$12,-2)))))</f>
        <v>0</v>
      </c>
      <c r="H9" s="34">
        <f t="shared" si="0"/>
        <v>0</v>
      </c>
      <c r="J9" s="35">
        <f t="shared" si="1"/>
        <v>0</v>
      </c>
      <c r="K9" s="36" t="s">
        <v>288</v>
      </c>
      <c r="Q9" s="16"/>
    </row>
    <row r="10" spans="1:49" ht="26.25" x14ac:dyDescent="0.25">
      <c r="A10" s="32" t="s">
        <v>289</v>
      </c>
      <c r="B10" s="33" t="b">
        <f>IF('Карта интересов'!L14='Карта интересов'!$Y$8,2,IF('Карта интересов'!L14='Карта интересов'!$Y$9,1,IF('Карта интересов'!L14='Карта интересов'!$Y$10,0,IF('Карта интересов'!L14='Карта интересов'!$Y$11,-1,IF('Карта интересов'!L14='Карта интересов'!$Y$12,-2)))))</f>
        <v>0</v>
      </c>
      <c r="C10" s="33" t="b">
        <f>IF('Карта интересов'!L38='Карта интересов'!$Y$8,2,IF('Карта интересов'!L38='Карта интересов'!$Y$9,1,IF('Карта интересов'!L38='Карта интересов'!$Y$10,0,IF('Карта интересов'!L38='Карта интересов'!$Y$11,-1,IF('Карта интересов'!L38='Карта интересов'!$Y$12,-2)))))</f>
        <v>0</v>
      </c>
      <c r="D10" s="33" t="b">
        <f>IF('Карта интересов'!L62='Карта интересов'!$Y$8,2,IF('Карта интересов'!L62='Карта интересов'!$Y$9,1,IF('Карта интересов'!L62='Карта интересов'!$Y$10,0,IF('Карта интересов'!L62='Карта интересов'!$Y$11,-1,IF('Карта интересов'!L62='Карта интересов'!$Y$12,-2)))))</f>
        <v>0</v>
      </c>
      <c r="E10" s="33" t="b">
        <f>IF('Карта интересов'!L86='Карта интересов'!$Y$8,2,IF('Карта интересов'!L86='Карта интересов'!$Y$9,1,IF('Карта интересов'!L86='Карта интересов'!$Y$10,0,IF('Карта интересов'!L86='Карта интересов'!$Y$11,-1,IF('Карта интересов'!L86='Карта интересов'!$Y$12,-2)))))</f>
        <v>0</v>
      </c>
      <c r="F10" s="33" t="b">
        <f>IF('Карта интересов'!L110='Карта интересов'!$Y$8,2,IF('Карта интересов'!L110='Карта интересов'!$Y$9,1,IF('Карта интересов'!L110='Карта интересов'!$Y$10,0,IF('Карта интересов'!L110='Карта интересов'!$Y$11,-1,IF('Карта интересов'!L110='Карта интересов'!$Y$12,-2)))))</f>
        <v>0</v>
      </c>
      <c r="G10" s="33" t="b">
        <f>IF('Карта интересов'!L134='Карта интересов'!$Y$8,2,IF('Карта интересов'!L134='Карта интересов'!$Y$9,1,IF('Карта интересов'!L134='Карта интересов'!$Y$10,0,IF('Карта интересов'!L134='Карта интересов'!$Y$11,-1,IF('Карта интересов'!L134='Карта интересов'!$Y$12,-2)))))</f>
        <v>0</v>
      </c>
      <c r="H10" s="34">
        <f t="shared" si="0"/>
        <v>0</v>
      </c>
      <c r="J10" s="35">
        <f t="shared" si="1"/>
        <v>0</v>
      </c>
      <c r="K10" s="36" t="s">
        <v>289</v>
      </c>
      <c r="Q10" s="16"/>
      <c r="AT10" s="17">
        <v>0</v>
      </c>
      <c r="AU10" s="17">
        <v>0</v>
      </c>
      <c r="AV10" s="17">
        <v>0</v>
      </c>
      <c r="AW10" s="18"/>
    </row>
    <row r="11" spans="1:49" ht="26.25" x14ac:dyDescent="0.25">
      <c r="A11" s="32" t="s">
        <v>290</v>
      </c>
      <c r="B11" s="33" t="b">
        <f>IF('Карта интересов'!L15='Карта интересов'!$Y$8,2,IF('Карта интересов'!L15='Карта интересов'!$Y$9,1,IF('Карта интересов'!L15='Карта интересов'!$Y$10,0,IF('Карта интересов'!L15='Карта интересов'!$Y$11,-1,IF('Карта интересов'!L15='Карта интересов'!$Y$12,-2)))))</f>
        <v>0</v>
      </c>
      <c r="C11" s="33" t="b">
        <f>IF('Карта интересов'!L39='Карта интересов'!$Y$8,2,IF('Карта интересов'!L39='Карта интересов'!$Y$9,1,IF('Карта интересов'!L39='Карта интересов'!$Y$10,0,IF('Карта интересов'!L39='Карта интересов'!$Y$11,-1,IF('Карта интересов'!L39='Карта интересов'!$Y$12,-2)))))</f>
        <v>0</v>
      </c>
      <c r="D11" s="33" t="b">
        <f>IF('Карта интересов'!L63='Карта интересов'!$Y$8,2,IF('Карта интересов'!L63='Карта интересов'!$Y$9,1,IF('Карта интересов'!L63='Карта интересов'!$Y$10,0,IF('Карта интересов'!L63='Карта интересов'!$Y$11,-1,IF('Карта интересов'!L63='Карта интересов'!$Y$12,-2)))))</f>
        <v>0</v>
      </c>
      <c r="E11" s="33" t="b">
        <f>IF('Карта интересов'!L87='Карта интересов'!$Y$8,2,IF('Карта интересов'!L87='Карта интересов'!$Y$9,1,IF('Карта интересов'!L87='Карта интересов'!$Y$10,0,IF('Карта интересов'!L87='Карта интересов'!$Y$11,-1,IF('Карта интересов'!L87='Карта интересов'!$Y$12,-2)))))</f>
        <v>0</v>
      </c>
      <c r="F11" s="33" t="b">
        <f>IF('Карта интересов'!L111='Карта интересов'!$Y$8,2,IF('Карта интересов'!L111='Карта интересов'!$Y$9,1,IF('Карта интересов'!L111='Карта интересов'!$Y$10,0,IF('Карта интересов'!L111='Карта интересов'!$Y$11,-1,IF('Карта интересов'!L111='Карта интересов'!$Y$12,-2)))))</f>
        <v>0</v>
      </c>
      <c r="G11" s="33" t="b">
        <f>IF('Карта интересов'!L135='Карта интересов'!$Y$8,2,IF('Карта интересов'!L135='Карта интересов'!$Y$9,1,IF('Карта интересов'!L135='Карта интересов'!$Y$10,0,IF('Карта интересов'!L135='Карта интересов'!$Y$11,-1,IF('Карта интересов'!L135='Карта интересов'!$Y$12,-2)))))</f>
        <v>0</v>
      </c>
      <c r="H11" s="34">
        <f t="shared" si="0"/>
        <v>0</v>
      </c>
      <c r="J11" s="35">
        <f t="shared" si="1"/>
        <v>0</v>
      </c>
      <c r="K11" s="36" t="s">
        <v>290</v>
      </c>
      <c r="AT11" s="17">
        <v>0</v>
      </c>
      <c r="AU11" s="17">
        <v>0</v>
      </c>
      <c r="AV11" s="17">
        <v>0</v>
      </c>
      <c r="AW11" s="18"/>
    </row>
    <row r="12" spans="1:49" ht="26.25" x14ac:dyDescent="0.25">
      <c r="A12" s="32" t="s">
        <v>291</v>
      </c>
      <c r="B12" s="33" t="b">
        <f>IF('Карта интересов'!L16='Карта интересов'!$Y$8,2,IF('Карта интересов'!L16='Карта интересов'!$Y$9,1,IF('Карта интересов'!L16='Карта интересов'!$Y$10,0,IF('Карта интересов'!L16='Карта интересов'!$Y$11,-1,IF('Карта интересов'!L16='Карта интересов'!$Y$12,-2)))))</f>
        <v>0</v>
      </c>
      <c r="C12" s="33" t="b">
        <f>IF('Карта интересов'!L40='Карта интересов'!$Y$8,2,IF('Карта интересов'!L40='Карта интересов'!$Y$9,1,IF('Карта интересов'!L40='Карта интересов'!$Y$10,0,IF('Карта интересов'!L40='Карта интересов'!$Y$11,-1,IF('Карта интересов'!L40='Карта интересов'!$Y$12,-2)))))</f>
        <v>0</v>
      </c>
      <c r="D12" s="33" t="b">
        <f>IF('Карта интересов'!L64='Карта интересов'!$Y$8,2,IF('Карта интересов'!L64='Карта интересов'!$Y$9,1,IF('Карта интересов'!L64='Карта интересов'!$Y$10,0,IF('Карта интересов'!L64='Карта интересов'!$Y$11,-1,IF('Карта интересов'!L64='Карта интересов'!$Y$12,-2)))))</f>
        <v>0</v>
      </c>
      <c r="E12" s="33" t="b">
        <f>IF('Карта интересов'!L88='Карта интересов'!$Y$8,2,IF('Карта интересов'!L88='Карта интересов'!$Y$9,1,IF('Карта интересов'!L88='Карта интересов'!$Y$10,0,IF('Карта интересов'!L88='Карта интересов'!$Y$11,-1,IF('Карта интересов'!L88='Карта интересов'!$Y$12,-2)))))</f>
        <v>0</v>
      </c>
      <c r="F12" s="33" t="b">
        <f>IF('Карта интересов'!L112='Карта интересов'!$Y$8,2,IF('Карта интересов'!L112='Карта интересов'!$Y$9,1,IF('Карта интересов'!L112='Карта интересов'!$Y$10,0,IF('Карта интересов'!L112='Карта интересов'!$Y$11,-1,IF('Карта интересов'!L112='Карта интересов'!$Y$12,-2)))))</f>
        <v>0</v>
      </c>
      <c r="G12" s="33" t="b">
        <f>IF('Карта интересов'!L136='Карта интересов'!$Y$8,2,IF('Карта интересов'!L136='Карта интересов'!$Y$9,1,IF('Карта интересов'!L136='Карта интересов'!$Y$10,0,IF('Карта интересов'!L136='Карта интересов'!$Y$11,-1,IF('Карта интересов'!L136='Карта интересов'!$Y$12,-2)))))</f>
        <v>0</v>
      </c>
      <c r="H12" s="34">
        <f t="shared" si="0"/>
        <v>0</v>
      </c>
      <c r="J12" s="35">
        <f t="shared" si="1"/>
        <v>0</v>
      </c>
      <c r="K12" s="36" t="s">
        <v>291</v>
      </c>
      <c r="AT12" s="17">
        <v>0</v>
      </c>
      <c r="AU12" s="17">
        <v>0</v>
      </c>
      <c r="AV12" s="17">
        <v>0</v>
      </c>
      <c r="AW12" s="17">
        <v>0</v>
      </c>
    </row>
    <row r="13" spans="1:49" ht="15.75" x14ac:dyDescent="0.25">
      <c r="A13" s="32" t="s">
        <v>292</v>
      </c>
      <c r="B13" s="33" t="b">
        <f>IF('Карта интересов'!L17='Карта интересов'!$Y$8,2,IF('Карта интересов'!L17='Карта интересов'!$Y$9,1,IF('Карта интересов'!L17='Карта интересов'!$Y$10,0,IF('Карта интересов'!L17='Карта интересов'!$Y$11,-1,IF('Карта интересов'!L17='Карта интересов'!$Y$12,-2)))))</f>
        <v>0</v>
      </c>
      <c r="C13" s="33" t="b">
        <f>IF('Карта интересов'!L41='Карта интересов'!$Y$8,2,IF('Карта интересов'!L41='Карта интересов'!$Y$9,1,IF('Карта интересов'!L41='Карта интересов'!$Y$10,0,IF('Карта интересов'!L41='Карта интересов'!$Y$11,-1,IF('Карта интересов'!L41='Карта интересов'!$Y$12,-2)))))</f>
        <v>0</v>
      </c>
      <c r="D13" s="33" t="b">
        <f>IF('Карта интересов'!L65='Карта интересов'!$Y$8,2,IF('Карта интересов'!L65='Карта интересов'!$Y$9,1,IF('Карта интересов'!L65='Карта интересов'!$Y$10,0,IF('Карта интересов'!L65='Карта интересов'!$Y$11,-1,IF('Карта интересов'!L65='Карта интересов'!$Y$12,-2)))))</f>
        <v>0</v>
      </c>
      <c r="E13" s="33" t="b">
        <f>IF('Карта интересов'!L89='Карта интересов'!$Y$8,2,IF('Карта интересов'!L89='Карта интересов'!$Y$9,1,IF('Карта интересов'!L89='Карта интересов'!$Y$10,0,IF('Карта интересов'!L89='Карта интересов'!$Y$11,-1,IF('Карта интересов'!L89='Карта интересов'!$Y$12,-2)))))</f>
        <v>0</v>
      </c>
      <c r="F13" s="33" t="b">
        <f>IF('Карта интересов'!L113='Карта интересов'!$Y$8,2,IF('Карта интересов'!L113='Карта интересов'!$Y$9,1,IF('Карта интересов'!L113='Карта интересов'!$Y$10,0,IF('Карта интересов'!L113='Карта интересов'!$Y$11,-1,IF('Карта интересов'!L113='Карта интересов'!$Y$12,-2)))))</f>
        <v>0</v>
      </c>
      <c r="G13" s="33" t="b">
        <f>IF('Карта интересов'!L137='Карта интересов'!$Y$8,2,IF('Карта интересов'!L137='Карта интересов'!$Y$9,1,IF('Карта интересов'!L137='Карта интересов'!$Y$10,0,IF('Карта интересов'!L137='Карта интересов'!$Y$11,-1,IF('Карта интересов'!L137='Карта интересов'!$Y$12,-2)))))</f>
        <v>0</v>
      </c>
      <c r="H13" s="34">
        <f t="shared" si="0"/>
        <v>0</v>
      </c>
      <c r="J13" s="35">
        <f t="shared" si="1"/>
        <v>0</v>
      </c>
      <c r="K13" s="36" t="s">
        <v>292</v>
      </c>
    </row>
    <row r="14" spans="1:49" ht="15.75" x14ac:dyDescent="0.25">
      <c r="A14" s="32" t="s">
        <v>293</v>
      </c>
      <c r="B14" s="33" t="b">
        <f>IF('Карта интересов'!L18='Карта интересов'!$Y$8,2,IF('Карта интересов'!L18='Карта интересов'!$Y$9,1,IF('Карта интересов'!L18='Карта интересов'!$Y$10,0,IF('Карта интересов'!L18='Карта интересов'!$Y$11,-1,IF('Карта интересов'!L18='Карта интересов'!$Y$12,-2)))))</f>
        <v>0</v>
      </c>
      <c r="C14" s="33" t="b">
        <f>IF('Карта интересов'!L42='Карта интересов'!$Y$8,2,IF('Карта интересов'!L42='Карта интересов'!$Y$9,1,IF('Карта интересов'!L42='Карта интересов'!$Y$10,0,IF('Карта интересов'!L42='Карта интересов'!$Y$11,-1,IF('Карта интересов'!L42='Карта интересов'!$Y$12,-2)))))</f>
        <v>0</v>
      </c>
      <c r="D14" s="33" t="b">
        <f>IF('Карта интересов'!L66='Карта интересов'!$Y$8,2,IF('Карта интересов'!L66='Карта интересов'!$Y$9,1,IF('Карта интересов'!L66='Карта интересов'!$Y$10,0,IF('Карта интересов'!L66='Карта интересов'!$Y$11,-1,IF('Карта интересов'!L66='Карта интересов'!$Y$12,-2)))))</f>
        <v>0</v>
      </c>
      <c r="E14" s="33" t="b">
        <f>IF('Карта интересов'!L90='Карта интересов'!$Y$8,2,IF('Карта интересов'!L90='Карта интересов'!$Y$9,1,IF('Карта интересов'!L90='Карта интересов'!$Y$10,0,IF('Карта интересов'!L90='Карта интересов'!$Y$11,-1,IF('Карта интересов'!L90='Карта интересов'!$Y$12,-2)))))</f>
        <v>0</v>
      </c>
      <c r="F14" s="33" t="b">
        <f>IF('Карта интересов'!L114='Карта интересов'!$Y$8,2,IF('Карта интересов'!L114='Карта интересов'!$Y$9,1,IF('Карта интересов'!L114='Карта интересов'!$Y$10,0,IF('Карта интересов'!L114='Карта интересов'!$Y$11,-1,IF('Карта интересов'!L114='Карта интересов'!$Y$12,-2)))))</f>
        <v>0</v>
      </c>
      <c r="G14" s="33" t="b">
        <f>IF('Карта интересов'!L138='Карта интересов'!$Y$8,2,IF('Карта интересов'!L138='Карта интересов'!$Y$9,1,IF('Карта интересов'!L138='Карта интересов'!$Y$10,0,IF('Карта интересов'!L138='Карта интересов'!$Y$11,-1,IF('Карта интересов'!L138='Карта интересов'!$Y$12,-2)))))</f>
        <v>0</v>
      </c>
      <c r="H14" s="34">
        <f t="shared" si="0"/>
        <v>0</v>
      </c>
      <c r="J14" s="35">
        <f t="shared" si="1"/>
        <v>0</v>
      </c>
      <c r="K14" s="36" t="s">
        <v>293</v>
      </c>
    </row>
    <row r="15" spans="1:49" ht="15.75" x14ac:dyDescent="0.25">
      <c r="A15" s="32" t="s">
        <v>294</v>
      </c>
      <c r="B15" s="33" t="b">
        <f>IF('Карта интересов'!L19='Карта интересов'!$Y$8,2,IF('Карта интересов'!L19='Карта интересов'!$Y$9,1,IF('Карта интересов'!L19='Карта интересов'!$Y$10,0,IF('Карта интересов'!L19='Карта интересов'!$Y$11,-1,IF('Карта интересов'!L19='Карта интересов'!$Y$12,-2)))))</f>
        <v>0</v>
      </c>
      <c r="C15" s="33" t="b">
        <f>IF('Карта интересов'!L43='Карта интересов'!$Y$8,2,IF('Карта интересов'!L43='Карта интересов'!$Y$9,1,IF('Карта интересов'!L43='Карта интересов'!$Y$10,0,IF('Карта интересов'!L43='Карта интересов'!$Y$11,-1,IF('Карта интересов'!L43='Карта интересов'!$Y$12,-2)))))</f>
        <v>0</v>
      </c>
      <c r="D15" s="33" t="b">
        <f>IF('Карта интересов'!L67='Карта интересов'!$Y$8,2,IF('Карта интересов'!L67='Карта интересов'!$Y$9,1,IF('Карта интересов'!L67='Карта интересов'!$Y$10,0,IF('Карта интересов'!L67='Карта интересов'!$Y$11,-1,IF('Карта интересов'!L67='Карта интересов'!$Y$12,-2)))))</f>
        <v>0</v>
      </c>
      <c r="E15" s="33" t="b">
        <f>IF('Карта интересов'!L91='Карта интересов'!$Y$8,2,IF('Карта интересов'!L91='Карта интересов'!$Y$9,1,IF('Карта интересов'!L91='Карта интересов'!$Y$10,0,IF('Карта интересов'!L91='Карта интересов'!$Y$11,-1,IF('Карта интересов'!L91='Карта интересов'!$Y$12,-2)))))</f>
        <v>0</v>
      </c>
      <c r="F15" s="33" t="b">
        <f>IF('Карта интересов'!L115='Карта интересов'!$Y$8,2,IF('Карта интересов'!L115='Карта интересов'!$Y$9,1,IF('Карта интересов'!L115='Карта интересов'!$Y$10,0,IF('Карта интересов'!L115='Карта интересов'!$Y$11,-1,IF('Карта интересов'!L115='Карта интересов'!$Y$12,-2)))))</f>
        <v>0</v>
      </c>
      <c r="G15" s="33" t="b">
        <f>IF('Карта интересов'!L139='Карта интересов'!$Y$8,2,IF('Карта интересов'!L139='Карта интересов'!$Y$9,1,IF('Карта интересов'!L139='Карта интересов'!$Y$10,0,IF('Карта интересов'!L139='Карта интересов'!$Y$11,-1,IF('Карта интересов'!L139='Карта интересов'!$Y$12,-2)))))</f>
        <v>0</v>
      </c>
      <c r="H15" s="34">
        <f t="shared" si="0"/>
        <v>0</v>
      </c>
      <c r="J15" s="35">
        <f t="shared" si="1"/>
        <v>0</v>
      </c>
      <c r="K15" s="36" t="s">
        <v>294</v>
      </c>
    </row>
    <row r="16" spans="1:49" ht="15.75" x14ac:dyDescent="0.25">
      <c r="A16" s="32" t="s">
        <v>295</v>
      </c>
      <c r="B16" s="33" t="b">
        <f>IF('Карта интересов'!L20='Карта интересов'!$Y$8,2,IF('Карта интересов'!L20='Карта интересов'!$Y$9,1,IF('Карта интересов'!L20='Карта интересов'!$Y$10,0,IF('Карта интересов'!L20='Карта интересов'!$Y$11,-1,IF('Карта интересов'!L20='Карта интересов'!$Y$12,-2)))))</f>
        <v>0</v>
      </c>
      <c r="C16" s="33" t="b">
        <f>IF('Карта интересов'!L44='Карта интересов'!$Y$8,2,IF('Карта интересов'!L44='Карта интересов'!$Y$9,1,IF('Карта интересов'!L44='Карта интересов'!$Y$10,0,IF('Карта интересов'!L44='Карта интересов'!$Y$11,-1,IF('Карта интересов'!L44='Карта интересов'!$Y$12,-2)))))</f>
        <v>0</v>
      </c>
      <c r="D16" s="33" t="b">
        <f>IF('Карта интересов'!L68='Карта интересов'!$Y$8,2,IF('Карта интересов'!L68='Карта интересов'!$Y$9,1,IF('Карта интересов'!L68='Карта интересов'!$Y$10,0,IF('Карта интересов'!L68='Карта интересов'!$Y$11,-1,IF('Карта интересов'!L68='Карта интересов'!$Y$12,-2)))))</f>
        <v>0</v>
      </c>
      <c r="E16" s="33" t="b">
        <f>IF('Карта интересов'!L92='Карта интересов'!$Y$8,2,IF('Карта интересов'!L92='Карта интересов'!$Y$9,1,IF('Карта интересов'!L92='Карта интересов'!$Y$10,0,IF('Карта интересов'!L92='Карта интересов'!$Y$11,-1,IF('Карта интересов'!L92='Карта интересов'!$Y$12,-2)))))</f>
        <v>0</v>
      </c>
      <c r="F16" s="33" t="b">
        <f>IF('Карта интересов'!L116='Карта интересов'!$Y$8,2,IF('Карта интересов'!L116='Карта интересов'!$Y$9,1,IF('Карта интересов'!L116='Карта интересов'!$Y$10,0,IF('Карта интересов'!L116='Карта интересов'!$Y$11,-1,IF('Карта интересов'!L116='Карта интересов'!$Y$12,-2)))))</f>
        <v>0</v>
      </c>
      <c r="G16" s="33" t="b">
        <f>IF('Карта интересов'!L140='Карта интересов'!$Y$8,2,IF('Карта интересов'!L140='Карта интересов'!$Y$9,1,IF('Карта интересов'!L140='Карта интересов'!$Y$10,0,IF('Карта интересов'!L140='Карта интересов'!$Y$11,-1,IF('Карта интересов'!L140='Карта интересов'!$Y$12,-2)))))</f>
        <v>0</v>
      </c>
      <c r="H16" s="34">
        <f t="shared" si="0"/>
        <v>0</v>
      </c>
      <c r="J16" s="35">
        <f t="shared" si="1"/>
        <v>0</v>
      </c>
      <c r="K16" s="36" t="s">
        <v>295</v>
      </c>
    </row>
    <row r="17" spans="1:15" ht="15.75" x14ac:dyDescent="0.25">
      <c r="A17" s="32" t="s">
        <v>296</v>
      </c>
      <c r="B17" s="33" t="b">
        <f>IF('Карта интересов'!L21='Карта интересов'!$Y$8,2,IF('Карта интересов'!L21='Карта интересов'!$Y$9,1,IF('Карта интересов'!L21='Карта интересов'!$Y$10,0,IF('Карта интересов'!L21='Карта интересов'!$Y$11,-1,IF('Карта интересов'!L21='Карта интересов'!$Y$12,-2)))))</f>
        <v>0</v>
      </c>
      <c r="C17" s="33" t="b">
        <f>IF('Карта интересов'!L45='Карта интересов'!$Y$8,2,IF('Карта интересов'!L45='Карта интересов'!$Y$9,1,IF('Карта интересов'!L45='Карта интересов'!$Y$10,0,IF('Карта интересов'!L45='Карта интересов'!$Y$11,-1,IF('Карта интересов'!L45='Карта интересов'!$Y$12,-2)))))</f>
        <v>0</v>
      </c>
      <c r="D17" s="33" t="b">
        <f>IF('Карта интересов'!L69='Карта интересов'!$Y$8,2,IF('Карта интересов'!L69='Карта интересов'!$Y$9,1,IF('Карта интересов'!L69='Карта интересов'!$Y$10,0,IF('Карта интересов'!L69='Карта интересов'!$Y$11,-1,IF('Карта интересов'!L69='Карта интересов'!$Y$12,-2)))))</f>
        <v>0</v>
      </c>
      <c r="E17" s="33" t="b">
        <f>IF('Карта интересов'!L93='Карта интересов'!$Y$8,2,IF('Карта интересов'!L93='Карта интересов'!$Y$9,1,IF('Карта интересов'!L93='Карта интересов'!$Y$10,0,IF('Карта интересов'!L93='Карта интересов'!$Y$11,-1,IF('Карта интересов'!L93='Карта интересов'!$Y$12,-2)))))</f>
        <v>0</v>
      </c>
      <c r="F17" s="33" t="b">
        <f>IF('Карта интересов'!L117='Карта интересов'!$Y$8,2,IF('Карта интересов'!L117='Карта интересов'!$Y$9,1,IF('Карта интересов'!L117='Карта интересов'!$Y$10,0,IF('Карта интересов'!L117='Карта интересов'!$Y$11,-1,IF('Карта интересов'!L117='Карта интересов'!$Y$12,-2)))))</f>
        <v>0</v>
      </c>
      <c r="G17" s="33" t="b">
        <f>IF('Карта интересов'!L141='Карта интересов'!$Y$8,2,IF('Карта интересов'!L141='Карта интересов'!$Y$9,1,IF('Карта интересов'!L141='Карта интересов'!$Y$10,0,IF('Карта интересов'!L141='Карта интересов'!$Y$11,-1,IF('Карта интересов'!L141='Карта интересов'!$Y$12,-2)))))</f>
        <v>0</v>
      </c>
      <c r="H17" s="34">
        <f t="shared" si="0"/>
        <v>0</v>
      </c>
      <c r="J17" s="35">
        <f t="shared" si="1"/>
        <v>0</v>
      </c>
      <c r="K17" s="36" t="s">
        <v>296</v>
      </c>
    </row>
    <row r="18" spans="1:15" ht="15.75" x14ac:dyDescent="0.25">
      <c r="A18" s="32" t="s">
        <v>297</v>
      </c>
      <c r="B18" s="33" t="b">
        <f>IF('Карта интересов'!L22='Карта интересов'!$Y$8,2,IF('Карта интересов'!L22='Карта интересов'!$Y$9,1,IF('Карта интересов'!L22='Карта интересов'!$Y$10,0,IF('Карта интересов'!L22='Карта интересов'!$Y$11,-1,IF('Карта интересов'!L22='Карта интересов'!$Y$12,-2)))))</f>
        <v>0</v>
      </c>
      <c r="C18" s="33" t="b">
        <f>IF('Карта интересов'!L46='Карта интересов'!$Y$8,2,IF('Карта интересов'!L46='Карта интересов'!$Y$9,1,IF('Карта интересов'!L46='Карта интересов'!$Y$10,0,IF('Карта интересов'!L46='Карта интересов'!$Y$11,-1,IF('Карта интересов'!L46='Карта интересов'!$Y$12,-2)))))</f>
        <v>0</v>
      </c>
      <c r="D18" s="33" t="b">
        <f>IF('Карта интересов'!L70='Карта интересов'!$Y$8,2,IF('Карта интересов'!L70='Карта интересов'!$Y$9,1,IF('Карта интересов'!L70='Карта интересов'!$Y$10,0,IF('Карта интересов'!L70='Карта интересов'!$Y$11,-1,IF('Карта интересов'!L70='Карта интересов'!$Y$12,-2)))))</f>
        <v>0</v>
      </c>
      <c r="E18" s="33" t="b">
        <f>IF('Карта интересов'!L94='Карта интересов'!$Y$8,2,IF('Карта интересов'!L94='Карта интересов'!$Y$9,1,IF('Карта интересов'!L94='Карта интересов'!$Y$10,0,IF('Карта интересов'!L94='Карта интересов'!$Y$11,-1,IF('Карта интересов'!L94='Карта интересов'!$Y$12,-2)))))</f>
        <v>0</v>
      </c>
      <c r="F18" s="33" t="b">
        <f>IF('Карта интересов'!L118='Карта интересов'!$Y$8,2,IF('Карта интересов'!L118='Карта интересов'!$Y$9,1,IF('Карта интересов'!L118='Карта интересов'!$Y$10,0,IF('Карта интересов'!L118='Карта интересов'!$Y$11,-1,IF('Карта интересов'!L118='Карта интересов'!$Y$12,-2)))))</f>
        <v>0</v>
      </c>
      <c r="G18" s="33" t="b">
        <f>IF('Карта интересов'!L142='Карта интересов'!$Y$8,2,IF('Карта интересов'!L142='Карта интересов'!$Y$9,1,IF('Карта интересов'!L142='Карта интересов'!$Y$10,0,IF('Карта интересов'!L142='Карта интересов'!$Y$11,-1,IF('Карта интересов'!L142='Карта интересов'!$Y$12,-2)))))</f>
        <v>0</v>
      </c>
      <c r="H18" s="34">
        <f t="shared" si="0"/>
        <v>0</v>
      </c>
      <c r="J18" s="35">
        <f t="shared" si="1"/>
        <v>0</v>
      </c>
      <c r="K18" s="36" t="s">
        <v>297</v>
      </c>
    </row>
    <row r="19" spans="1:15" ht="15.75" x14ac:dyDescent="0.25">
      <c r="A19" s="32" t="s">
        <v>298</v>
      </c>
      <c r="B19" s="33" t="b">
        <f>IF('Карта интересов'!L23='Карта интересов'!$Y$8,2,IF('Карта интересов'!L23='Карта интересов'!$Y$9,1,IF('Карта интересов'!L23='Карта интересов'!$Y$10,0,IF('Карта интересов'!L23='Карта интересов'!$Y$11,-1,IF('Карта интересов'!L23='Карта интересов'!$Y$12,-2)))))</f>
        <v>0</v>
      </c>
      <c r="C19" s="33" t="b">
        <f>IF('Карта интересов'!L47='Карта интересов'!$Y$8,2,IF('Карта интересов'!L47='Карта интересов'!$Y$9,1,IF('Карта интересов'!L47='Карта интересов'!$Y$10,0,IF('Карта интересов'!L47='Карта интересов'!$Y$11,-1,IF('Карта интересов'!L47='Карта интересов'!$Y$12,-2)))))</f>
        <v>0</v>
      </c>
      <c r="D19" s="33" t="b">
        <f>IF('Карта интересов'!L71='Карта интересов'!$Y$8,2,IF('Карта интересов'!L71='Карта интересов'!$Y$9,1,IF('Карта интересов'!L71='Карта интересов'!$Y$10,0,IF('Карта интересов'!L71='Карта интересов'!$Y$11,-1,IF('Карта интересов'!L71='Карта интересов'!$Y$12,-2)))))</f>
        <v>0</v>
      </c>
      <c r="E19" s="33" t="b">
        <f>IF('Карта интересов'!L95='Карта интересов'!$Y$8,2,IF('Карта интересов'!L95='Карта интересов'!$Y$9,1,IF('Карта интересов'!L95='Карта интересов'!$Y$10,0,IF('Карта интересов'!L95='Карта интересов'!$Y$11,-1,IF('Карта интересов'!L95='Карта интересов'!$Y$12,-2)))))</f>
        <v>0</v>
      </c>
      <c r="F19" s="33" t="b">
        <f>IF('Карта интересов'!L119='Карта интересов'!$Y$8,2,IF('Карта интересов'!L119='Карта интересов'!$Y$9,1,IF('Карта интересов'!L119='Карта интересов'!$Y$10,0,IF('Карта интересов'!L119='Карта интересов'!$Y$11,-1,IF('Карта интересов'!L119='Карта интересов'!$Y$12,-2)))))</f>
        <v>0</v>
      </c>
      <c r="G19" s="33" t="b">
        <f>IF('Карта интересов'!L143='Карта интересов'!$Y$8,2,IF('Карта интересов'!L143='Карта интересов'!$Y$9,1,IF('Карта интересов'!L143='Карта интересов'!$Y$10,0,IF('Карта интересов'!L143='Карта интересов'!$Y$11,-1,IF('Карта интересов'!L143='Карта интересов'!$Y$12,-2)))))</f>
        <v>0</v>
      </c>
      <c r="H19" s="34">
        <f t="shared" si="0"/>
        <v>0</v>
      </c>
      <c r="J19" s="35">
        <f t="shared" si="1"/>
        <v>0</v>
      </c>
      <c r="K19" s="36" t="s">
        <v>298</v>
      </c>
    </row>
    <row r="20" spans="1:15" ht="15.75" x14ac:dyDescent="0.25">
      <c r="A20" s="32" t="s">
        <v>299</v>
      </c>
      <c r="B20" s="33" t="b">
        <f>IF('Карта интересов'!L24='Карта интересов'!$Y$8,2,IF('Карта интересов'!L24='Карта интересов'!$Y$9,1,IF('Карта интересов'!L24='Карта интересов'!$Y$10,0,IF('Карта интересов'!L24='Карта интересов'!$Y$11,-1,IF('Карта интересов'!L24='Карта интересов'!$Y$12,-2)))))</f>
        <v>0</v>
      </c>
      <c r="C20" s="33" t="b">
        <f>IF('Карта интересов'!L48='Карта интересов'!$Y$8,2,IF('Карта интересов'!L48='Карта интересов'!$Y$9,1,IF('Карта интересов'!L48='Карта интересов'!$Y$10,0,IF('Карта интересов'!L48='Карта интересов'!$Y$11,-1,IF('Карта интересов'!L48='Карта интересов'!$Y$12,-2)))))</f>
        <v>0</v>
      </c>
      <c r="D20" s="33" t="b">
        <f>IF('Карта интересов'!L72='Карта интересов'!$Y$8,2,IF('Карта интересов'!L72='Карта интересов'!$Y$9,1,IF('Карта интересов'!L72='Карта интересов'!$Y$10,0,IF('Карта интересов'!L72='Карта интересов'!$Y$11,-1,IF('Карта интересов'!L72='Карта интересов'!$Y$12,-2)))))</f>
        <v>0</v>
      </c>
      <c r="E20" s="33" t="b">
        <f>IF('Карта интересов'!L96='Карта интересов'!$Y$8,2,IF('Карта интересов'!L96='Карта интересов'!$Y$9,1,IF('Карта интересов'!L96='Карта интересов'!$Y$10,0,IF('Карта интересов'!L96='Карта интересов'!$Y$11,-1,IF('Карта интересов'!L96='Карта интересов'!$Y$12,-2)))))</f>
        <v>0</v>
      </c>
      <c r="F20" s="33" t="b">
        <f>IF('Карта интересов'!L120='Карта интересов'!$Y$8,2,IF('Карта интересов'!L120='Карта интересов'!$Y$9,1,IF('Карта интересов'!L120='Карта интересов'!$Y$10,0,IF('Карта интересов'!L120='Карта интересов'!$Y$11,-1,IF('Карта интересов'!L120='Карта интересов'!$Y$12,-2)))))</f>
        <v>0</v>
      </c>
      <c r="G20" s="33" t="b">
        <f>IF('Карта интересов'!L144='Карта интересов'!$Y$8,2,IF('Карта интересов'!L144='Карта интересов'!$Y$9,1,IF('Карта интересов'!L144='Карта интересов'!$Y$10,0,IF('Карта интересов'!L144='Карта интересов'!$Y$11,-1,IF('Карта интересов'!L144='Карта интересов'!$Y$12,-2)))))</f>
        <v>0</v>
      </c>
      <c r="H20" s="34">
        <f t="shared" si="0"/>
        <v>0</v>
      </c>
      <c r="J20" s="35">
        <f t="shared" si="1"/>
        <v>0</v>
      </c>
      <c r="K20" s="36" t="s">
        <v>299</v>
      </c>
    </row>
    <row r="21" spans="1:15" ht="15.75" x14ac:dyDescent="0.25">
      <c r="A21" s="32" t="s">
        <v>300</v>
      </c>
      <c r="B21" s="33" t="b">
        <f>IF('Карта интересов'!L25='Карта интересов'!$Y$8,2,IF('Карта интересов'!L25='Карта интересов'!$Y$9,1,IF('Карта интересов'!L25='Карта интересов'!$Y$10,0,IF('Карта интересов'!L25='Карта интересов'!$Y$11,-1,IF('Карта интересов'!L25='Карта интересов'!$Y$12,-2)))))</f>
        <v>0</v>
      </c>
      <c r="C21" s="33" t="b">
        <f>IF('Карта интересов'!L49='Карта интересов'!$Y$8,2,IF('Карта интересов'!L49='Карта интересов'!$Y$9,1,IF('Карта интересов'!L49='Карта интересов'!$Y$10,0,IF('Карта интересов'!L49='Карта интересов'!$Y$11,-1,IF('Карта интересов'!L49='Карта интересов'!$Y$12,-2)))))</f>
        <v>0</v>
      </c>
      <c r="D21" s="33" t="b">
        <f>IF('Карта интересов'!L73='Карта интересов'!$Y$8,2,IF('Карта интересов'!L73='Карта интересов'!$Y$9,1,IF('Карта интересов'!L73='Карта интересов'!$Y$10,0,IF('Карта интересов'!L73='Карта интересов'!$Y$11,-1,IF('Карта интересов'!L73='Карта интересов'!$Y$12,-2)))))</f>
        <v>0</v>
      </c>
      <c r="E21" s="33" t="b">
        <f>IF('Карта интересов'!L97='Карта интересов'!$Y$8,2,IF('Карта интересов'!L97='Карта интересов'!$Y$9,1,IF('Карта интересов'!L97='Карта интересов'!$Y$10,0,IF('Карта интересов'!L97='Карта интересов'!$Y$11,-1,IF('Карта интересов'!L97='Карта интересов'!$Y$12,-2)))))</f>
        <v>0</v>
      </c>
      <c r="F21" s="33" t="b">
        <f>IF('Карта интересов'!L121='Карта интересов'!$Y$8,2,IF('Карта интересов'!L121='Карта интересов'!$Y$9,1,IF('Карта интересов'!L121='Карта интересов'!$Y$10,0,IF('Карта интересов'!L121='Карта интересов'!$Y$11,-1,IF('Карта интересов'!L121='Карта интересов'!$Y$12,-2)))))</f>
        <v>0</v>
      </c>
      <c r="G21" s="33" t="b">
        <f>IF('Карта интересов'!L145='Карта интересов'!$Y$8,2,IF('Карта интересов'!L145='Карта интересов'!$Y$9,1,IF('Карта интересов'!L145='Карта интересов'!$Y$10,0,IF('Карта интересов'!L145='Карта интересов'!$Y$11,-1,IF('Карта интересов'!L145='Карта интересов'!$Y$12,-2)))))</f>
        <v>0</v>
      </c>
      <c r="H21" s="34">
        <f t="shared" si="0"/>
        <v>0</v>
      </c>
      <c r="J21" s="35">
        <f t="shared" si="1"/>
        <v>0</v>
      </c>
      <c r="K21" s="36" t="s">
        <v>300</v>
      </c>
    </row>
    <row r="22" spans="1:15" ht="15.75" x14ac:dyDescent="0.25">
      <c r="A22" s="32" t="s">
        <v>301</v>
      </c>
      <c r="B22" s="33" t="b">
        <f>IF('Карта интересов'!L26='Карта интересов'!$Y$8,2,IF('Карта интересов'!L26='Карта интересов'!$Y$9,1,IF('Карта интересов'!L26='Карта интересов'!$Y$10,0,IF('Карта интересов'!L26='Карта интересов'!$Y$11,-1,IF('Карта интересов'!L26='Карта интересов'!$Y$12,-2)))))</f>
        <v>0</v>
      </c>
      <c r="C22" s="33" t="b">
        <f>IF('Карта интересов'!L50='Карта интересов'!$Y$8,2,IF('Карта интересов'!L50='Карта интересов'!$Y$9,1,IF('Карта интересов'!L50='Карта интересов'!$Y$10,0,IF('Карта интересов'!L50='Карта интересов'!$Y$11,-1,IF('Карта интересов'!L50='Карта интересов'!$Y$12,-2)))))</f>
        <v>0</v>
      </c>
      <c r="D22" s="33" t="b">
        <f>IF('Карта интересов'!L74='Карта интересов'!$Y$8,2,IF('Карта интересов'!L74='Карта интересов'!$Y$9,1,IF('Карта интересов'!L74='Карта интересов'!$Y$10,0,IF('Карта интересов'!L74='Карта интересов'!$Y$11,-1,IF('Карта интересов'!L74='Карта интересов'!$Y$12,-2)))))</f>
        <v>0</v>
      </c>
      <c r="E22" s="33" t="b">
        <f>IF('Карта интересов'!L98='Карта интересов'!$Y$8,2,IF('Карта интересов'!L98='Карта интересов'!$Y$9,1,IF('Карта интересов'!L98='Карта интересов'!$Y$10,0,IF('Карта интересов'!L98='Карта интересов'!$Y$11,-1,IF('Карта интересов'!L98='Карта интересов'!$Y$12,-2)))))</f>
        <v>0</v>
      </c>
      <c r="F22" s="33" t="b">
        <f>IF('Карта интересов'!L122='Карта интересов'!$Y$8,2,IF('Карта интересов'!L122='Карта интересов'!$Y$9,1,IF('Карта интересов'!L122='Карта интересов'!$Y$10,0,IF('Карта интересов'!L122='Карта интересов'!$Y$11,-1,IF('Карта интересов'!L122='Карта интересов'!$Y$12,-2)))))</f>
        <v>0</v>
      </c>
      <c r="G22" s="33" t="b">
        <f>IF('Карта интересов'!L146='Карта интересов'!$Y$8,2,IF('Карта интересов'!L146='Карта интересов'!$Y$9,1,IF('Карта интересов'!L146='Карта интересов'!$Y$10,0,IF('Карта интересов'!L146='Карта интересов'!$Y$11,-1,IF('Карта интересов'!L146='Карта интересов'!$Y$12,-2)))))</f>
        <v>0</v>
      </c>
      <c r="H22" s="34">
        <f t="shared" si="0"/>
        <v>0</v>
      </c>
      <c r="J22" s="35">
        <f t="shared" si="1"/>
        <v>0</v>
      </c>
      <c r="K22" s="36" t="s">
        <v>301</v>
      </c>
    </row>
    <row r="23" spans="1:15" ht="15.75" x14ac:dyDescent="0.25">
      <c r="A23" s="32" t="s">
        <v>302</v>
      </c>
      <c r="B23" s="33" t="b">
        <f>IF('Карта интересов'!L27='Карта интересов'!$Y$8,2,IF('Карта интересов'!L27='Карта интересов'!$Y$9,1,IF('Карта интересов'!L27='Карта интересов'!$Y$10,0,IF('Карта интересов'!L27='Карта интересов'!$Y$11,-1,IF('Карта интересов'!L27='Карта интересов'!$Y$12,-2)))))</f>
        <v>0</v>
      </c>
      <c r="C23" s="33" t="b">
        <f>IF('Карта интересов'!L51='Карта интересов'!$Y$8,2,IF('Карта интересов'!L51='Карта интересов'!$Y$9,1,IF('Карта интересов'!L51='Карта интересов'!$Y$10,0,IF('Карта интересов'!L51='Карта интересов'!$Y$11,-1,IF('Карта интересов'!L51='Карта интересов'!$Y$12,-2)))))</f>
        <v>0</v>
      </c>
      <c r="D23" s="33" t="b">
        <f>IF('Карта интересов'!L75='Карта интересов'!$Y$8,2,IF('Карта интересов'!L75='Карта интересов'!$Y$9,1,IF('Карта интересов'!L75='Карта интересов'!$Y$10,0,IF('Карта интересов'!L75='Карта интересов'!$Y$11,-1,IF('Карта интересов'!L75='Карта интересов'!$Y$12,-2)))))</f>
        <v>0</v>
      </c>
      <c r="E23" s="33" t="b">
        <f>IF('Карта интересов'!L99='Карта интересов'!$Y$8,2,IF('Карта интересов'!L99='Карта интересов'!$Y$9,1,IF('Карта интересов'!L99='Карта интересов'!$Y$10,0,IF('Карта интересов'!L99='Карта интересов'!$Y$11,-1,IF('Карта интересов'!L99='Карта интересов'!$Y$12,-2)))))</f>
        <v>0</v>
      </c>
      <c r="F23" s="33" t="b">
        <f>IF('Карта интересов'!L123='Карта интересов'!$Y$8,2,IF('Карта интересов'!L123='Карта интересов'!$Y$9,1,IF('Карта интересов'!L123='Карта интересов'!$Y$10,0,IF('Карта интересов'!L123='Карта интересов'!$Y$11,-1,IF('Карта интересов'!L123='Карта интересов'!$Y$12,-2)))))</f>
        <v>0</v>
      </c>
      <c r="G23" s="33" t="b">
        <f>IF('Карта интересов'!L147='Карта интересов'!$Y$8,2,IF('Карта интересов'!L147='Карта интересов'!$Y$9,1,IF('Карта интересов'!L147='Карта интересов'!$Y$10,0,IF('Карта интересов'!L147='Карта интересов'!$Y$11,-1,IF('Карта интересов'!L147='Карта интересов'!$Y$12,-2)))))</f>
        <v>0</v>
      </c>
      <c r="H23" s="34">
        <f t="shared" si="0"/>
        <v>0</v>
      </c>
      <c r="J23" s="35">
        <f t="shared" si="1"/>
        <v>0</v>
      </c>
      <c r="K23" s="36" t="s">
        <v>302</v>
      </c>
    </row>
    <row r="24" spans="1:15" ht="15.75" x14ac:dyDescent="0.25">
      <c r="A24" s="32" t="s">
        <v>303</v>
      </c>
      <c r="B24" s="33" t="b">
        <f>IF('Карта интересов'!L28='Карта интересов'!$Y$8,2,IF('Карта интересов'!L28='Карта интересов'!$Y$9,1,IF('Карта интересов'!L28='Карта интересов'!$Y$10,0,IF('Карта интересов'!L28='Карта интересов'!$Y$11,-1,IF('Карта интересов'!L28='Карта интересов'!$Y$12,-2)))))</f>
        <v>0</v>
      </c>
      <c r="C24" s="33" t="b">
        <f>IF('Карта интересов'!L52='Карта интересов'!$Y$8,2,IF('Карта интересов'!L52='Карта интересов'!$Y$9,1,IF('Карта интересов'!L52='Карта интересов'!$Y$10,0,IF('Карта интересов'!L52='Карта интересов'!$Y$11,-1,IF('Карта интересов'!L52='Карта интересов'!$Y$12,-2)))))</f>
        <v>0</v>
      </c>
      <c r="D24" s="33" t="b">
        <f>IF('Карта интересов'!L76='Карта интересов'!$Y$8,2,IF('Карта интересов'!L76='Карта интересов'!$Y$9,1,IF('Карта интересов'!L76='Карта интересов'!$Y$10,0,IF('Карта интересов'!L76='Карта интересов'!$Y$11,-1,IF('Карта интересов'!L76='Карта интересов'!$Y$12,-2)))))</f>
        <v>0</v>
      </c>
      <c r="E24" s="33" t="b">
        <f>IF('Карта интересов'!L100='Карта интересов'!$Y$8,2,IF('Карта интересов'!L100='Карта интересов'!$Y$9,1,IF('Карта интересов'!L100='Карта интересов'!$Y$10,0,IF('Карта интересов'!L100='Карта интересов'!$Y$11,-1,IF('Карта интересов'!L100='Карта интересов'!$Y$12,-2)))))</f>
        <v>0</v>
      </c>
      <c r="F24" s="33" t="b">
        <f>IF('Карта интересов'!L124='Карта интересов'!$Y$8,2,IF('Карта интересов'!L124='Карта интересов'!$Y$9,1,IF('Карта интересов'!L124='Карта интересов'!$Y$10,0,IF('Карта интересов'!L124='Карта интересов'!$Y$11,-1,IF('Карта интересов'!L124='Карта интересов'!$Y$12,-2)))))</f>
        <v>0</v>
      </c>
      <c r="G24" s="33" t="b">
        <f>IF('Карта интересов'!L148='Карта интересов'!$Y$8,2,IF('Карта интересов'!L148='Карта интересов'!$Y$9,1,IF('Карта интересов'!L148='Карта интересов'!$Y$10,0,IF('Карта интересов'!L148='Карта интересов'!$Y$11,-1,IF('Карта интересов'!L148='Карта интересов'!$Y$12,-2)))))</f>
        <v>0</v>
      </c>
      <c r="H24" s="34">
        <f t="shared" si="0"/>
        <v>0</v>
      </c>
      <c r="J24" s="35">
        <f t="shared" si="1"/>
        <v>0</v>
      </c>
      <c r="K24" s="36" t="s">
        <v>303</v>
      </c>
    </row>
    <row r="25" spans="1:15" ht="15.75" x14ac:dyDescent="0.25">
      <c r="A25" s="32" t="s">
        <v>304</v>
      </c>
      <c r="B25" s="33" t="b">
        <f>IF('Карта интересов'!L29='Карта интересов'!$Y$8,2,IF('Карта интересов'!L29='Карта интересов'!$Y$9,1,IF('Карта интересов'!L29='Карта интересов'!$Y$10,0,IF('Карта интересов'!L29='Карта интересов'!$Y$11,-1,IF('Карта интересов'!L29='Карта интересов'!$Y$12,-2)))))</f>
        <v>0</v>
      </c>
      <c r="C25" s="33" t="b">
        <f>IF('Карта интересов'!L53='Карта интересов'!$Y$8,2,IF('Карта интересов'!L53='Карта интересов'!$Y$9,1,IF('Карта интересов'!L53='Карта интересов'!$Y$10,0,IF('Карта интересов'!L53='Карта интересов'!$Y$11,-1,IF('Карта интересов'!L53='Карта интересов'!$Y$12,-2)))))</f>
        <v>0</v>
      </c>
      <c r="D25" s="33" t="b">
        <f>IF('Карта интересов'!L77='Карта интересов'!$Y$8,2,IF('Карта интересов'!L77='Карта интересов'!$Y$9,1,IF('Карта интересов'!L77='Карта интересов'!$Y$10,0,IF('Карта интересов'!L77='Карта интересов'!$Y$11,-1,IF('Карта интересов'!L77='Карта интересов'!$Y$12,-2)))))</f>
        <v>0</v>
      </c>
      <c r="E25" s="33" t="b">
        <f>IF('Карта интересов'!L101='Карта интересов'!$Y$8,2,IF('Карта интересов'!L101='Карта интересов'!$Y$9,1,IF('Карта интересов'!L101='Карта интересов'!$Y$10,0,IF('Карта интересов'!L101='Карта интересов'!$Y$11,-1,IF('Карта интересов'!L101='Карта интересов'!$Y$12,-2)))))</f>
        <v>0</v>
      </c>
      <c r="F25" s="33" t="b">
        <f>IF('Карта интересов'!L125='Карта интересов'!$Y$8,2,IF('Карта интересов'!L125='Карта интересов'!$Y$9,1,IF('Карта интересов'!L125='Карта интересов'!$Y$10,0,IF('Карта интересов'!L125='Карта интересов'!$Y$11,-1,IF('Карта интересов'!L125='Карта интересов'!$Y$12,-2)))))</f>
        <v>0</v>
      </c>
      <c r="G25" s="33" t="b">
        <f>IF('Карта интересов'!L149='Карта интересов'!$Y$8,2,IF('Карта интересов'!L149='Карта интересов'!$Y$9,1,IF('Карта интересов'!L149='Карта интересов'!$Y$10,0,IF('Карта интересов'!L149='Карта интересов'!$Y$11,-1,IF('Карта интересов'!L149='Карта интересов'!$Y$12,-2)))))</f>
        <v>0</v>
      </c>
      <c r="H25" s="34">
        <f t="shared" si="0"/>
        <v>0</v>
      </c>
      <c r="J25" s="35">
        <f t="shared" si="1"/>
        <v>0</v>
      </c>
      <c r="K25" s="36" t="s">
        <v>304</v>
      </c>
    </row>
    <row r="26" spans="1:15" ht="15.75" x14ac:dyDescent="0.25">
      <c r="A26" s="32" t="s">
        <v>305</v>
      </c>
      <c r="B26" s="33" t="b">
        <f>IF('Карта интересов'!L30='Карта интересов'!$Y$8,2,IF('Карта интересов'!L30='Карта интересов'!$Y$9,1,IF('Карта интересов'!L30='Карта интересов'!$Y$10,0,IF('Карта интересов'!L30='Карта интересов'!$Y$11,-1,IF('Карта интересов'!L30='Карта интересов'!$Y$12,-2)))))</f>
        <v>0</v>
      </c>
      <c r="C26" s="33" t="b">
        <f>IF('Карта интересов'!L54='Карта интересов'!$Y$8,2,IF('Карта интересов'!L54='Карта интересов'!$Y$9,1,IF('Карта интересов'!L54='Карта интересов'!$Y$10,0,IF('Карта интересов'!L54='Карта интересов'!$Y$11,-1,IF('Карта интересов'!L54='Карта интересов'!$Y$12,-2)))))</f>
        <v>0</v>
      </c>
      <c r="D26" s="33" t="b">
        <f>IF('Карта интересов'!L78='Карта интересов'!$Y$8,2,IF('Карта интересов'!L78='Карта интересов'!$Y$9,1,IF('Карта интересов'!L78='Карта интересов'!$Y$10,0,IF('Карта интересов'!L78='Карта интересов'!$Y$11,-1,IF('Карта интересов'!L78='Карта интересов'!$Y$12,-2)))))</f>
        <v>0</v>
      </c>
      <c r="E26" s="33" t="b">
        <f>IF('Карта интересов'!L102='Карта интересов'!$Y$8,2,IF('Карта интересов'!L102='Карта интересов'!$Y$9,1,IF('Карта интересов'!L102='Карта интересов'!$Y$10,0,IF('Карта интересов'!L102='Карта интересов'!$Y$11,-1,IF('Карта интересов'!L102='Карта интересов'!$Y$12,-2)))))</f>
        <v>0</v>
      </c>
      <c r="F26" s="33" t="b">
        <f>IF('Карта интересов'!L126='Карта интересов'!$Y$8,2,IF('Карта интересов'!L126='Карта интересов'!$Y$9,1,IF('Карта интересов'!L126='Карта интересов'!$Y$10,0,IF('Карта интересов'!L126='Карта интересов'!$Y$11,-1,IF('Карта интересов'!L126='Карта интересов'!$Y$12,-2)))))</f>
        <v>0</v>
      </c>
      <c r="G26" s="33" t="b">
        <f>IF('Карта интересов'!L150='Карта интересов'!$Y$8,2,IF('Карта интересов'!L150='Карта интересов'!$Y$9,1,IF('Карта интересов'!L150='Карта интересов'!$Y$10,0,IF('Карта интересов'!L150='Карта интересов'!$Y$11,-1,IF('Карта интересов'!L150='Карта интересов'!$Y$12,-2)))))</f>
        <v>0</v>
      </c>
      <c r="H26" s="34">
        <f t="shared" si="0"/>
        <v>0</v>
      </c>
      <c r="J26" s="35">
        <f t="shared" si="1"/>
        <v>0</v>
      </c>
      <c r="K26" s="36" t="s">
        <v>305</v>
      </c>
    </row>
    <row r="27" spans="1:15" ht="15.75" x14ac:dyDescent="0.25">
      <c r="A27" s="32" t="s">
        <v>306</v>
      </c>
      <c r="B27" s="33" t="b">
        <f>IF('Карта интересов'!L31='Карта интересов'!$Y$8,2,IF('Карта интересов'!L31='Карта интересов'!$Y$9,1,IF('Карта интересов'!L31='Карта интересов'!$Y$10,0,IF('Карта интересов'!L31='Карта интересов'!$Y$11,-1,IF('Карта интересов'!L31='Карта интересов'!$Y$12,-2)))))</f>
        <v>0</v>
      </c>
      <c r="C27" s="33" t="b">
        <f>IF('Карта интересов'!L55='Карта интересов'!$Y$8,2,IF('Карта интересов'!L55='Карта интересов'!$Y$9,1,IF('Карта интересов'!L55='Карта интересов'!$Y$10,0,IF('Карта интересов'!L55='Карта интересов'!$Y$11,-1,IF('Карта интересов'!L55='Карта интересов'!$Y$12,-2)))))</f>
        <v>0</v>
      </c>
      <c r="D27" s="33" t="b">
        <f>IF('Карта интересов'!L79='Карта интересов'!$Y$8,2,IF('Карта интересов'!L79='Карта интересов'!$Y$9,1,IF('Карта интересов'!L79='Карта интересов'!$Y$10,0,IF('Карта интересов'!L79='Карта интересов'!$Y$11,-1,IF('Карта интересов'!L79='Карта интересов'!$Y$12,-2)))))</f>
        <v>0</v>
      </c>
      <c r="E27" s="33" t="b">
        <f>IF('Карта интересов'!L103='Карта интересов'!$Y$8,2,IF('Карта интересов'!L103='Карта интересов'!$Y$9,1,IF('Карта интересов'!L103='Карта интересов'!$Y$10,0,IF('Карта интересов'!L103='Карта интересов'!$Y$11,-1,IF('Карта интересов'!L103='Карта интересов'!$Y$12,-2)))))</f>
        <v>0</v>
      </c>
      <c r="F27" s="33" t="b">
        <f>IF('Карта интересов'!L127='Карта интересов'!$Y$8,2,IF('Карта интересов'!L127='Карта интересов'!$Y$9,1,IF('Карта интересов'!L127='Карта интересов'!$Y$10,0,IF('Карта интересов'!L127='Карта интересов'!$Y$11,-1,IF('Карта интересов'!L127='Карта интересов'!$Y$12,-2)))))</f>
        <v>0</v>
      </c>
      <c r="G27" s="33" t="b">
        <f>IF('Карта интересов'!L151='Карта интересов'!$Y$8,2,IF('Карта интересов'!L151='Карта интересов'!$Y$9,1,IF('Карта интересов'!L151='Карта интересов'!$Y$10,0,IF('Карта интересов'!L151='Карта интересов'!$Y$11,-1,IF('Карта интересов'!L151='Карта интересов'!$Y$12,-2)))))</f>
        <v>0</v>
      </c>
      <c r="H27" s="34">
        <f t="shared" si="0"/>
        <v>0</v>
      </c>
      <c r="J27" s="35">
        <f t="shared" si="1"/>
        <v>0</v>
      </c>
      <c r="K27" s="36" t="s">
        <v>306</v>
      </c>
    </row>
    <row r="28" spans="1:15" ht="15" customHeight="1" x14ac:dyDescent="0.25"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1:15" ht="15" customHeight="1" x14ac:dyDescent="0.25"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5" ht="15" customHeight="1" x14ac:dyDescent="0.25"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5" ht="15" customHeight="1" x14ac:dyDescent="0.25"/>
    <row r="32" spans="1:15" ht="15" customHeight="1" x14ac:dyDescent="0.25"/>
    <row r="33" ht="15" customHeight="1" x14ac:dyDescent="0.25"/>
    <row r="34" ht="15" customHeight="1" x14ac:dyDescent="0.25"/>
  </sheetData>
  <mergeCells count="2">
    <mergeCell ref="A2:H2"/>
    <mergeCell ref="B3:G3"/>
  </mergeCells>
  <conditionalFormatting sqref="B4:B27">
    <cfRule type="cellIs" dxfId="146" priority="6" operator="between">
      <formula>-2</formula>
      <formula>2</formula>
    </cfRule>
    <cfRule type="cellIs" dxfId="145" priority="7" operator="equal">
      <formula>FALSE</formula>
    </cfRule>
  </conditionalFormatting>
  <conditionalFormatting sqref="C4:G27">
    <cfRule type="cellIs" dxfId="144" priority="2" operator="between">
      <formula>-2</formula>
      <formula>2</formula>
    </cfRule>
    <cfRule type="cellIs" dxfId="143" priority="3" operator="equal">
      <formula>FALSE</formula>
    </cfRule>
  </conditionalFormatting>
  <conditionalFormatting sqref="H4:H2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{21E40056-7FE7-4417-B8DE-E94C3E3FFE2A}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E40056-7FE7-4417-B8DE-E94C3E3FFE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H4:H27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tabColor rgb="FF00B0F0"/>
  </sheetPr>
  <dimension ref="A1:AP36"/>
  <sheetViews>
    <sheetView showGridLines="0" showRowColHeaders="0" workbookViewId="0">
      <selection activeCell="O9" sqref="O9:S9"/>
    </sheetView>
  </sheetViews>
  <sheetFormatPr defaultRowHeight="15" x14ac:dyDescent="0.25"/>
  <cols>
    <col min="1" max="1" width="5.42578125" customWidth="1"/>
    <col min="14" max="14" width="13.42578125" customWidth="1"/>
    <col min="24" max="24" width="8.7109375" customWidth="1"/>
    <col min="25" max="25" width="9.140625" hidden="1" customWidth="1"/>
    <col min="31" max="31" width="7.85546875" customWidth="1"/>
    <col min="32" max="32" width="23.42578125" hidden="1" customWidth="1"/>
    <col min="35" max="35" width="8.42578125" customWidth="1"/>
    <col min="36" max="36" width="15.5703125" hidden="1" customWidth="1"/>
    <col min="38" max="38" width="9" customWidth="1"/>
    <col min="39" max="39" width="0.28515625" hidden="1" customWidth="1"/>
    <col min="40" max="40" width="8.85546875" customWidth="1"/>
    <col min="41" max="41" width="9.28515625" hidden="1" customWidth="1"/>
  </cols>
  <sheetData>
    <row r="1" spans="1:42" ht="15" customHeight="1" x14ac:dyDescent="0.25">
      <c r="A1" s="155" t="s">
        <v>358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42" ht="15" customHeight="1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42" ht="15" customHeight="1" x14ac:dyDescent="0.2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1:42" ht="15" customHeight="1" x14ac:dyDescent="0.2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42" ht="15" customHeight="1" x14ac:dyDescent="0.25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</row>
    <row r="6" spans="1:42" ht="15" customHeight="1" x14ac:dyDescent="0.2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</row>
    <row r="7" spans="1:42" ht="15" customHeight="1" x14ac:dyDescent="0.25">
      <c r="A7" s="155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AF7">
        <v>1</v>
      </c>
      <c r="AJ7">
        <v>7</v>
      </c>
      <c r="AM7">
        <v>13</v>
      </c>
      <c r="AO7">
        <v>19</v>
      </c>
    </row>
    <row r="8" spans="1:42" x14ac:dyDescent="0.25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W8" s="47"/>
      <c r="X8" s="47"/>
      <c r="Y8" s="47"/>
      <c r="Z8" s="47"/>
      <c r="AF8" s="48" t="s">
        <v>359</v>
      </c>
      <c r="AG8" s="49"/>
      <c r="AH8" s="49"/>
      <c r="AI8" s="49"/>
      <c r="AJ8" s="49" t="s">
        <v>360</v>
      </c>
      <c r="AK8" s="49"/>
      <c r="AL8" s="49"/>
      <c r="AM8" s="49" t="s">
        <v>361</v>
      </c>
      <c r="AN8" s="49"/>
      <c r="AO8" s="49" t="s">
        <v>362</v>
      </c>
      <c r="AP8" s="49"/>
    </row>
    <row r="9" spans="1:42" ht="23.25" x14ac:dyDescent="0.25">
      <c r="A9" s="39">
        <v>1</v>
      </c>
      <c r="B9" s="153" t="s">
        <v>363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4"/>
      <c r="P9" s="154"/>
      <c r="Q9" s="154"/>
      <c r="R9" s="154"/>
      <c r="S9" s="154"/>
      <c r="Y9">
        <f>IF(O9=AF10,1,0)</f>
        <v>0</v>
      </c>
      <c r="AF9" s="49" t="s">
        <v>364</v>
      </c>
      <c r="AG9" s="49"/>
      <c r="AH9" s="49"/>
      <c r="AI9" s="49"/>
      <c r="AJ9" s="49" t="s">
        <v>365</v>
      </c>
      <c r="AK9" s="49"/>
      <c r="AL9" s="49"/>
      <c r="AM9" s="49" t="s">
        <v>366</v>
      </c>
      <c r="AN9" s="49"/>
      <c r="AO9" s="49" t="s">
        <v>367</v>
      </c>
      <c r="AP9" s="49"/>
    </row>
    <row r="10" spans="1:42" ht="23.25" x14ac:dyDescent="0.25">
      <c r="A10" s="39">
        <v>2</v>
      </c>
      <c r="B10" s="157" t="s">
        <v>368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8"/>
      <c r="P10" s="158"/>
      <c r="Q10" s="158"/>
      <c r="R10" s="158"/>
      <c r="S10" s="158"/>
      <c r="Y10">
        <f>IF(O10=AF14,1,0)</f>
        <v>0</v>
      </c>
      <c r="AF10" s="49" t="s">
        <v>369</v>
      </c>
      <c r="AG10" s="49"/>
      <c r="AH10" s="49"/>
      <c r="AI10" s="49"/>
      <c r="AJ10" s="49" t="s">
        <v>370</v>
      </c>
      <c r="AK10" s="49"/>
      <c r="AL10" s="49"/>
      <c r="AM10" s="49" t="s">
        <v>371</v>
      </c>
      <c r="AN10" s="49"/>
      <c r="AO10" s="49" t="s">
        <v>372</v>
      </c>
      <c r="AP10" s="49"/>
    </row>
    <row r="11" spans="1:42" ht="23.25" x14ac:dyDescent="0.25">
      <c r="A11" s="39">
        <v>3</v>
      </c>
      <c r="B11" s="153" t="s">
        <v>373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4"/>
      <c r="P11" s="154"/>
      <c r="Q11" s="154"/>
      <c r="R11" s="154"/>
      <c r="S11" s="154"/>
      <c r="Y11">
        <f>IF(O11=AF21,1,0)</f>
        <v>0</v>
      </c>
      <c r="AF11" s="49" t="s">
        <v>374</v>
      </c>
      <c r="AG11" s="49"/>
      <c r="AH11" s="49"/>
      <c r="AI11" s="49"/>
      <c r="AJ11" s="49" t="s">
        <v>375</v>
      </c>
      <c r="AK11" s="49"/>
      <c r="AL11" s="49"/>
      <c r="AM11" s="49" t="s">
        <v>376</v>
      </c>
      <c r="AN11" s="49"/>
      <c r="AO11" s="49" t="s">
        <v>377</v>
      </c>
      <c r="AP11" s="49"/>
    </row>
    <row r="12" spans="1:42" ht="23.25" x14ac:dyDescent="0.25">
      <c r="A12" s="39">
        <v>4</v>
      </c>
      <c r="B12" s="141" t="s">
        <v>378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3"/>
      <c r="O12" s="144"/>
      <c r="P12" s="145"/>
      <c r="Q12" s="145"/>
      <c r="R12" s="145"/>
      <c r="S12" s="146"/>
      <c r="Y12">
        <f>IF(O12=AF26,1,0)</f>
        <v>0</v>
      </c>
      <c r="AF12" s="49" t="s">
        <v>379</v>
      </c>
      <c r="AG12" s="49"/>
      <c r="AH12" s="49"/>
      <c r="AI12" s="49"/>
      <c r="AJ12" s="49" t="s">
        <v>380</v>
      </c>
      <c r="AK12" s="49"/>
      <c r="AL12" s="49"/>
      <c r="AM12" s="49" t="s">
        <v>381</v>
      </c>
      <c r="AN12" s="49"/>
      <c r="AO12" s="49" t="s">
        <v>382</v>
      </c>
      <c r="AP12" s="49"/>
    </row>
    <row r="13" spans="1:42" ht="23.25" x14ac:dyDescent="0.25">
      <c r="A13" s="39">
        <v>5</v>
      </c>
      <c r="B13" s="147" t="s">
        <v>383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9"/>
      <c r="O13" s="150"/>
      <c r="P13" s="151"/>
      <c r="Q13" s="151"/>
      <c r="R13" s="151"/>
      <c r="S13" s="152"/>
      <c r="Y13">
        <f>IF(O13=AF30,1,0)</f>
        <v>0</v>
      </c>
      <c r="AF13" s="49" t="s">
        <v>384</v>
      </c>
      <c r="AG13" s="49"/>
      <c r="AH13" s="49"/>
      <c r="AI13" s="49"/>
      <c r="AJ13" s="49" t="s">
        <v>385</v>
      </c>
      <c r="AK13" s="49"/>
      <c r="AL13" s="49"/>
      <c r="AM13" s="49" t="s">
        <v>386</v>
      </c>
      <c r="AN13" s="49"/>
      <c r="AO13" s="49" t="s">
        <v>387</v>
      </c>
      <c r="AP13" s="49"/>
    </row>
    <row r="14" spans="1:42" ht="23.25" x14ac:dyDescent="0.25">
      <c r="A14" s="39">
        <v>6</v>
      </c>
      <c r="B14" s="141" t="s">
        <v>388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3"/>
      <c r="O14" s="144"/>
      <c r="P14" s="145"/>
      <c r="Q14" s="145"/>
      <c r="R14" s="145"/>
      <c r="S14" s="146"/>
      <c r="Y14">
        <f>IF(O14=AF33,1,0)</f>
        <v>0</v>
      </c>
      <c r="AF14" s="49" t="s">
        <v>389</v>
      </c>
      <c r="AG14" s="49"/>
      <c r="AH14" s="49"/>
      <c r="AI14" s="49"/>
      <c r="AJ14" s="49" t="s">
        <v>390</v>
      </c>
      <c r="AK14" s="49"/>
      <c r="AL14" s="49"/>
      <c r="AM14" s="49" t="s">
        <v>391</v>
      </c>
      <c r="AN14" s="49"/>
      <c r="AO14" s="49" t="s">
        <v>392</v>
      </c>
      <c r="AP14" s="49"/>
    </row>
    <row r="15" spans="1:42" ht="23.25" x14ac:dyDescent="0.25">
      <c r="A15" s="39">
        <v>7</v>
      </c>
      <c r="B15" s="147" t="s">
        <v>393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9"/>
      <c r="O15" s="150"/>
      <c r="P15" s="151"/>
      <c r="Q15" s="151"/>
      <c r="R15" s="151"/>
      <c r="S15" s="152"/>
      <c r="Y15">
        <f>IF(O15=AJ11,1,0)</f>
        <v>0</v>
      </c>
      <c r="AF15" s="49" t="s">
        <v>394</v>
      </c>
      <c r="AG15" s="49"/>
      <c r="AH15" s="49"/>
      <c r="AI15" s="49"/>
      <c r="AJ15" s="49" t="s">
        <v>395</v>
      </c>
      <c r="AK15" s="49"/>
      <c r="AL15" s="49"/>
      <c r="AM15" s="49" t="s">
        <v>396</v>
      </c>
      <c r="AN15" s="49"/>
      <c r="AO15" s="49" t="s">
        <v>397</v>
      </c>
      <c r="AP15" s="49"/>
    </row>
    <row r="16" spans="1:42" ht="23.25" x14ac:dyDescent="0.25">
      <c r="A16" s="39">
        <v>8</v>
      </c>
      <c r="B16" s="141" t="s">
        <v>398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3"/>
      <c r="O16" s="144"/>
      <c r="P16" s="145"/>
      <c r="Q16" s="145"/>
      <c r="R16" s="145"/>
      <c r="S16" s="146"/>
      <c r="Y16">
        <f>IF(O16=AJ15,1,0)</f>
        <v>0</v>
      </c>
      <c r="AF16" s="49" t="s">
        <v>399</v>
      </c>
      <c r="AG16" s="49"/>
      <c r="AH16" s="49"/>
      <c r="AI16" s="49"/>
      <c r="AJ16" s="49" t="s">
        <v>400</v>
      </c>
      <c r="AK16" s="49"/>
      <c r="AL16" s="49"/>
      <c r="AM16" s="49" t="s">
        <v>401</v>
      </c>
      <c r="AN16" s="49"/>
      <c r="AO16" s="49" t="s">
        <v>402</v>
      </c>
      <c r="AP16" s="49"/>
    </row>
    <row r="17" spans="1:42" ht="23.25" x14ac:dyDescent="0.25">
      <c r="A17" s="39">
        <v>9</v>
      </c>
      <c r="B17" s="147" t="s">
        <v>403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  <c r="O17" s="150"/>
      <c r="P17" s="151"/>
      <c r="Q17" s="151"/>
      <c r="R17" s="151"/>
      <c r="S17" s="152"/>
      <c r="Y17">
        <f>IF(O17=AJ19,1,0)</f>
        <v>0</v>
      </c>
      <c r="AF17" s="49" t="s">
        <v>404</v>
      </c>
      <c r="AG17" s="49"/>
      <c r="AH17" s="49"/>
      <c r="AI17" s="49"/>
      <c r="AJ17" s="49" t="s">
        <v>405</v>
      </c>
      <c r="AK17" s="49"/>
      <c r="AL17" s="49"/>
      <c r="AM17" s="49" t="s">
        <v>406</v>
      </c>
      <c r="AN17" s="49"/>
      <c r="AO17" s="49"/>
      <c r="AP17" s="49"/>
    </row>
    <row r="18" spans="1:42" ht="23.25" x14ac:dyDescent="0.25">
      <c r="A18" s="39">
        <v>10</v>
      </c>
      <c r="B18" s="141" t="s">
        <v>407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3"/>
      <c r="O18" s="144"/>
      <c r="P18" s="145"/>
      <c r="Q18" s="145"/>
      <c r="R18" s="145"/>
      <c r="S18" s="146"/>
      <c r="Y18">
        <f>IF(O18=AJ26,1,0)</f>
        <v>0</v>
      </c>
      <c r="AF18" s="48" t="s">
        <v>408</v>
      </c>
      <c r="AG18" s="48"/>
      <c r="AH18" s="48"/>
      <c r="AI18" s="48"/>
      <c r="AJ18" s="49" t="s">
        <v>409</v>
      </c>
      <c r="AK18" s="48"/>
      <c r="AL18" s="48"/>
      <c r="AM18" s="49" t="s">
        <v>410</v>
      </c>
      <c r="AN18" s="49"/>
      <c r="AO18" s="49"/>
      <c r="AP18" s="49"/>
    </row>
    <row r="19" spans="1:42" ht="23.25" x14ac:dyDescent="0.25">
      <c r="A19" s="39">
        <v>11</v>
      </c>
      <c r="B19" s="147" t="s">
        <v>411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O19" s="150"/>
      <c r="P19" s="151"/>
      <c r="Q19" s="151"/>
      <c r="R19" s="151"/>
      <c r="S19" s="152"/>
      <c r="Y19">
        <f>IF(O19=AJ28,1,0)</f>
        <v>0</v>
      </c>
      <c r="AF19" s="49" t="s">
        <v>412</v>
      </c>
      <c r="AG19" s="49"/>
      <c r="AH19" s="49"/>
      <c r="AI19" s="49"/>
      <c r="AJ19" s="49" t="s">
        <v>413</v>
      </c>
      <c r="AK19" s="49"/>
      <c r="AL19" s="49"/>
      <c r="AM19" s="49" t="s">
        <v>414</v>
      </c>
      <c r="AN19" s="49"/>
      <c r="AO19" s="49"/>
      <c r="AP19" s="49"/>
    </row>
    <row r="20" spans="1:42" ht="23.25" x14ac:dyDescent="0.25">
      <c r="A20" s="39">
        <v>12</v>
      </c>
      <c r="B20" s="141" t="s">
        <v>415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3"/>
      <c r="O20" s="144"/>
      <c r="P20" s="145"/>
      <c r="Q20" s="145"/>
      <c r="R20" s="145"/>
      <c r="S20" s="146"/>
      <c r="Y20">
        <f>IF(O20=AJ36,1,0)</f>
        <v>0</v>
      </c>
      <c r="AF20" s="49" t="s">
        <v>416</v>
      </c>
      <c r="AG20" s="49"/>
      <c r="AH20" s="49"/>
      <c r="AI20" s="49"/>
      <c r="AJ20" s="49" t="s">
        <v>417</v>
      </c>
      <c r="AK20" s="49"/>
      <c r="AL20" s="49"/>
      <c r="AM20" s="49" t="s">
        <v>418</v>
      </c>
      <c r="AN20" s="49"/>
      <c r="AO20" s="49"/>
      <c r="AP20" s="49"/>
    </row>
    <row r="21" spans="1:42" ht="23.25" x14ac:dyDescent="0.25">
      <c r="A21" s="39">
        <v>13</v>
      </c>
      <c r="B21" s="147" t="s">
        <v>419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9"/>
      <c r="O21" s="150"/>
      <c r="P21" s="151"/>
      <c r="Q21" s="151"/>
      <c r="R21" s="151"/>
      <c r="S21" s="152"/>
      <c r="Y21">
        <f>IF(O21=AM9,1,0)</f>
        <v>0</v>
      </c>
      <c r="AF21" s="49" t="s">
        <v>420</v>
      </c>
      <c r="AG21" s="49"/>
      <c r="AH21" s="49"/>
      <c r="AI21" s="49"/>
      <c r="AJ21" s="49" t="s">
        <v>421</v>
      </c>
      <c r="AK21" s="49"/>
      <c r="AL21" s="49"/>
      <c r="AM21" s="49" t="s">
        <v>422</v>
      </c>
      <c r="AN21" s="49"/>
      <c r="AO21" s="49"/>
      <c r="AP21" s="49"/>
    </row>
    <row r="22" spans="1:42" ht="23.25" x14ac:dyDescent="0.25">
      <c r="A22" s="39">
        <v>14</v>
      </c>
      <c r="B22" s="141" t="s">
        <v>423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3"/>
      <c r="O22" s="144"/>
      <c r="P22" s="145"/>
      <c r="Q22" s="145"/>
      <c r="R22" s="145"/>
      <c r="S22" s="146"/>
      <c r="Y22">
        <f>IF(O22=AM15,1,0)</f>
        <v>0</v>
      </c>
      <c r="AF22" s="49" t="s">
        <v>424</v>
      </c>
      <c r="AG22" s="49"/>
      <c r="AH22" s="49"/>
      <c r="AI22" s="49"/>
      <c r="AJ22" s="49" t="s">
        <v>425</v>
      </c>
      <c r="AK22" s="49"/>
      <c r="AL22" s="49"/>
      <c r="AM22" s="49" t="s">
        <v>426</v>
      </c>
      <c r="AN22" s="49"/>
      <c r="AO22" s="49"/>
      <c r="AP22" s="49"/>
    </row>
    <row r="23" spans="1:42" ht="23.25" x14ac:dyDescent="0.25">
      <c r="A23" s="39">
        <v>15</v>
      </c>
      <c r="B23" s="147" t="s">
        <v>427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9"/>
      <c r="O23" s="150"/>
      <c r="P23" s="151"/>
      <c r="Q23" s="151"/>
      <c r="R23" s="151"/>
      <c r="S23" s="152"/>
      <c r="Y23">
        <f>IF(O23=AM18,1,0)</f>
        <v>0</v>
      </c>
      <c r="AF23" s="49" t="s">
        <v>428</v>
      </c>
      <c r="AG23" s="49"/>
      <c r="AH23" s="49"/>
      <c r="AI23" s="49"/>
      <c r="AJ23" s="49" t="s">
        <v>429</v>
      </c>
      <c r="AK23" s="49"/>
      <c r="AL23" s="49"/>
      <c r="AM23" s="49" t="s">
        <v>430</v>
      </c>
      <c r="AN23" s="49"/>
      <c r="AO23" s="49"/>
      <c r="AP23" s="49"/>
    </row>
    <row r="24" spans="1:42" ht="23.25" x14ac:dyDescent="0.25">
      <c r="A24" s="39">
        <v>16</v>
      </c>
      <c r="B24" s="141" t="s">
        <v>431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3"/>
      <c r="O24" s="144"/>
      <c r="P24" s="145"/>
      <c r="Q24" s="145"/>
      <c r="R24" s="145"/>
      <c r="S24" s="146"/>
      <c r="Y24">
        <f>IF(O24=AM23,1,0)</f>
        <v>0</v>
      </c>
      <c r="AF24" s="49" t="s">
        <v>432</v>
      </c>
      <c r="AG24" s="49"/>
      <c r="AH24" s="49"/>
      <c r="AI24" s="49"/>
      <c r="AJ24" s="49" t="s">
        <v>433</v>
      </c>
      <c r="AK24" s="49"/>
      <c r="AL24" s="49"/>
      <c r="AM24" s="49" t="s">
        <v>434</v>
      </c>
      <c r="AN24" s="49"/>
      <c r="AO24" s="49"/>
      <c r="AP24" s="49"/>
    </row>
    <row r="25" spans="1:42" ht="23.25" x14ac:dyDescent="0.25">
      <c r="A25" s="39">
        <v>17</v>
      </c>
      <c r="B25" s="147" t="s">
        <v>435</v>
      </c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9"/>
      <c r="O25" s="150"/>
      <c r="P25" s="151"/>
      <c r="Q25" s="151"/>
      <c r="R25" s="151"/>
      <c r="S25" s="152"/>
      <c r="Y25">
        <f>IF(O25=AM31,1,0)</f>
        <v>0</v>
      </c>
      <c r="AF25" s="49" t="s">
        <v>436</v>
      </c>
      <c r="AG25" s="49"/>
      <c r="AH25" s="49"/>
      <c r="AI25" s="49"/>
      <c r="AJ25" s="49" t="s">
        <v>437</v>
      </c>
      <c r="AK25" s="49"/>
      <c r="AL25" s="49"/>
      <c r="AM25" s="49" t="s">
        <v>438</v>
      </c>
      <c r="AN25" s="49"/>
      <c r="AO25" s="49"/>
      <c r="AP25" s="49"/>
    </row>
    <row r="26" spans="1:42" ht="23.25" x14ac:dyDescent="0.25">
      <c r="A26" s="39">
        <v>18</v>
      </c>
      <c r="B26" s="141" t="s">
        <v>439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3"/>
      <c r="O26" s="144"/>
      <c r="P26" s="145"/>
      <c r="Q26" s="145"/>
      <c r="R26" s="145"/>
      <c r="S26" s="146"/>
      <c r="Y26">
        <f>IF(O26=AM33,1,0)</f>
        <v>0</v>
      </c>
      <c r="AF26" s="49" t="s">
        <v>440</v>
      </c>
      <c r="AG26" s="49"/>
      <c r="AH26" s="49"/>
      <c r="AI26" s="49"/>
      <c r="AJ26" s="49" t="s">
        <v>441</v>
      </c>
      <c r="AK26" s="49"/>
      <c r="AL26" s="49"/>
      <c r="AM26" s="49" t="s">
        <v>442</v>
      </c>
      <c r="AN26" s="49"/>
      <c r="AO26" s="49"/>
      <c r="AP26" s="49"/>
    </row>
    <row r="27" spans="1:42" ht="23.25" x14ac:dyDescent="0.25">
      <c r="A27" s="39">
        <v>19</v>
      </c>
      <c r="B27" s="147" t="s">
        <v>443</v>
      </c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9"/>
      <c r="O27" s="150"/>
      <c r="P27" s="151"/>
      <c r="Q27" s="151"/>
      <c r="R27" s="151"/>
      <c r="S27" s="152"/>
      <c r="Y27">
        <f>IF(O27=AO9,1,0)</f>
        <v>0</v>
      </c>
      <c r="AF27" s="49" t="s">
        <v>444</v>
      </c>
      <c r="AG27" s="49"/>
      <c r="AH27" s="49"/>
      <c r="AI27" s="49"/>
      <c r="AJ27" s="49" t="s">
        <v>445</v>
      </c>
      <c r="AK27" s="49"/>
      <c r="AL27" s="49"/>
      <c r="AM27" s="49" t="s">
        <v>446</v>
      </c>
      <c r="AN27" s="49"/>
      <c r="AO27" s="49"/>
      <c r="AP27" s="49"/>
    </row>
    <row r="28" spans="1:42" ht="23.25" x14ac:dyDescent="0.25">
      <c r="A28" s="39">
        <v>20</v>
      </c>
      <c r="B28" s="141" t="s">
        <v>447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3"/>
      <c r="O28" s="144"/>
      <c r="P28" s="145"/>
      <c r="Q28" s="145"/>
      <c r="R28" s="145"/>
      <c r="S28" s="146"/>
      <c r="Y28">
        <f>IF(O28=AO15,1,0)</f>
        <v>0</v>
      </c>
      <c r="AF28" s="49" t="s">
        <v>448</v>
      </c>
      <c r="AG28" s="49"/>
      <c r="AH28" s="49"/>
      <c r="AI28" s="49"/>
      <c r="AJ28" s="49" t="s">
        <v>449</v>
      </c>
      <c r="AK28" s="49"/>
      <c r="AL28" s="49"/>
      <c r="AM28" s="49" t="s">
        <v>450</v>
      </c>
      <c r="AN28" s="49"/>
      <c r="AO28" s="49"/>
      <c r="AP28" s="49"/>
    </row>
    <row r="29" spans="1:42" x14ac:dyDescent="0.25">
      <c r="AF29" s="49" t="s">
        <v>451</v>
      </c>
      <c r="AG29" s="49"/>
      <c r="AH29" s="49"/>
      <c r="AI29" s="49"/>
      <c r="AJ29" s="49" t="s">
        <v>452</v>
      </c>
      <c r="AK29" s="49"/>
      <c r="AL29" s="49"/>
      <c r="AM29" s="49" t="s">
        <v>453</v>
      </c>
      <c r="AN29" s="49"/>
      <c r="AO29" s="49"/>
      <c r="AP29" s="49"/>
    </row>
    <row r="30" spans="1:42" x14ac:dyDescent="0.25">
      <c r="AF30" s="49" t="s">
        <v>454</v>
      </c>
      <c r="AG30" s="49"/>
      <c r="AH30" s="49"/>
      <c r="AI30" s="49"/>
      <c r="AJ30" s="49" t="s">
        <v>455</v>
      </c>
      <c r="AK30" s="49"/>
      <c r="AL30" s="49"/>
      <c r="AM30" s="49" t="s">
        <v>456</v>
      </c>
      <c r="AN30" s="49"/>
      <c r="AO30" s="49"/>
      <c r="AP30" s="49"/>
    </row>
    <row r="31" spans="1:42" x14ac:dyDescent="0.25">
      <c r="AF31" s="49" t="s">
        <v>457</v>
      </c>
      <c r="AG31" s="49"/>
      <c r="AH31" s="49"/>
      <c r="AI31" s="49"/>
      <c r="AJ31" s="49" t="s">
        <v>458</v>
      </c>
      <c r="AK31" s="49"/>
      <c r="AL31" s="49"/>
      <c r="AM31" s="49" t="s">
        <v>459</v>
      </c>
      <c r="AN31" s="49"/>
      <c r="AO31" s="49"/>
      <c r="AP31" s="49"/>
    </row>
    <row r="32" spans="1:42" x14ac:dyDescent="0.25">
      <c r="AF32" s="49" t="s">
        <v>460</v>
      </c>
      <c r="AG32" s="49"/>
      <c r="AH32" s="49"/>
      <c r="AI32" s="49"/>
      <c r="AJ32" s="49" t="s">
        <v>461</v>
      </c>
      <c r="AK32" s="49"/>
      <c r="AL32" s="49"/>
      <c r="AM32" s="49" t="s">
        <v>462</v>
      </c>
      <c r="AN32" s="49"/>
      <c r="AO32" s="49"/>
      <c r="AP32" s="49"/>
    </row>
    <row r="33" spans="32:42" x14ac:dyDescent="0.25">
      <c r="AF33" s="49" t="s">
        <v>463</v>
      </c>
      <c r="AG33" s="49"/>
      <c r="AH33" s="49"/>
      <c r="AI33" s="49"/>
      <c r="AJ33" s="49" t="s">
        <v>464</v>
      </c>
      <c r="AK33" s="49"/>
      <c r="AL33" s="49"/>
      <c r="AM33" s="49" t="s">
        <v>465</v>
      </c>
      <c r="AN33" s="49"/>
      <c r="AO33" s="49"/>
      <c r="AP33" s="49"/>
    </row>
    <row r="34" spans="32:42" x14ac:dyDescent="0.25">
      <c r="AF34" s="49" t="s">
        <v>466</v>
      </c>
      <c r="AG34" s="49"/>
      <c r="AH34" s="49"/>
      <c r="AI34" s="49"/>
      <c r="AJ34" s="49" t="s">
        <v>467</v>
      </c>
      <c r="AK34" s="49"/>
      <c r="AL34" s="49"/>
      <c r="AM34" s="49" t="s">
        <v>468</v>
      </c>
      <c r="AN34" s="49"/>
      <c r="AO34" s="49"/>
      <c r="AP34" s="49"/>
    </row>
    <row r="35" spans="32:42" x14ac:dyDescent="0.25">
      <c r="AF35" s="49" t="s">
        <v>469</v>
      </c>
      <c r="AG35" s="49"/>
      <c r="AH35" s="49"/>
      <c r="AI35" s="49"/>
      <c r="AJ35" s="49" t="s">
        <v>470</v>
      </c>
      <c r="AK35" s="49"/>
      <c r="AL35" s="49"/>
      <c r="AM35" s="49" t="s">
        <v>471</v>
      </c>
      <c r="AN35" s="49"/>
      <c r="AO35" s="49"/>
      <c r="AP35" s="49"/>
    </row>
    <row r="36" spans="32:42" x14ac:dyDescent="0.25">
      <c r="AF36" s="49" t="s">
        <v>472</v>
      </c>
      <c r="AG36" s="49"/>
      <c r="AH36" s="49"/>
      <c r="AI36" s="49"/>
      <c r="AJ36" s="49" t="s">
        <v>473</v>
      </c>
      <c r="AK36" s="49"/>
      <c r="AL36" s="49"/>
      <c r="AM36" s="49" t="s">
        <v>474</v>
      </c>
      <c r="AN36" s="49"/>
      <c r="AO36" s="49"/>
      <c r="AP36" s="49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42">
    <mergeCell ref="A1:S7"/>
    <mergeCell ref="A8:S8"/>
    <mergeCell ref="B9:N9"/>
    <mergeCell ref="O9:S9"/>
    <mergeCell ref="B10:N10"/>
    <mergeCell ref="O10:S10"/>
    <mergeCell ref="B11:N11"/>
    <mergeCell ref="O11:S11"/>
    <mergeCell ref="B12:N12"/>
    <mergeCell ref="O12:S12"/>
    <mergeCell ref="B13:N13"/>
    <mergeCell ref="O13:S13"/>
    <mergeCell ref="B14:N14"/>
    <mergeCell ref="O14:S14"/>
    <mergeCell ref="B15:N15"/>
    <mergeCell ref="O15:S15"/>
    <mergeCell ref="B16:N16"/>
    <mergeCell ref="O16:S16"/>
    <mergeCell ref="B17:N17"/>
    <mergeCell ref="O17:S17"/>
    <mergeCell ref="B18:N18"/>
    <mergeCell ref="O18:S18"/>
    <mergeCell ref="B19:N19"/>
    <mergeCell ref="O19:S19"/>
    <mergeCell ref="B20:N20"/>
    <mergeCell ref="O20:S20"/>
    <mergeCell ref="B21:N21"/>
    <mergeCell ref="O21:S21"/>
    <mergeCell ref="B22:N22"/>
    <mergeCell ref="O22:S22"/>
    <mergeCell ref="B23:N23"/>
    <mergeCell ref="O23:S23"/>
    <mergeCell ref="B24:N24"/>
    <mergeCell ref="O24:S24"/>
    <mergeCell ref="B25:N25"/>
    <mergeCell ref="O25:S25"/>
    <mergeCell ref="B26:N26"/>
    <mergeCell ref="O26:S26"/>
    <mergeCell ref="B27:N27"/>
    <mergeCell ref="O27:S27"/>
    <mergeCell ref="B28:N28"/>
    <mergeCell ref="O28:S28"/>
  </mergeCells>
  <dataValidations count="20">
    <dataValidation type="list" allowBlank="1" showInputMessage="1" showErrorMessage="1" sqref="O28:S28" xr:uid="{00000000-0002-0000-0600-000000000000}">
      <formula1>$AO$13:$AO$16</formula1>
    </dataValidation>
    <dataValidation type="list" allowBlank="1" showInputMessage="1" showErrorMessage="1" sqref="O27:S27" xr:uid="{00000000-0002-0000-0600-000001000000}">
      <formula1>$AO$8:$AO$11</formula1>
    </dataValidation>
    <dataValidation type="list" allowBlank="1" showInputMessage="1" showErrorMessage="1" sqref="O26:S26" xr:uid="{00000000-0002-0000-0600-000002000000}">
      <formula1>$AM$33:$AM$36</formula1>
    </dataValidation>
    <dataValidation type="list" allowBlank="1" showInputMessage="1" showErrorMessage="1" sqref="O25:S25" xr:uid="{00000000-0002-0000-0600-000003000000}">
      <formula1>$AM$28:$AM$31</formula1>
    </dataValidation>
    <dataValidation type="list" allowBlank="1" showInputMessage="1" showErrorMessage="1" sqref="O24:S24" xr:uid="{00000000-0002-0000-0600-000004000000}">
      <formula1>$AM$23:$AM$26</formula1>
    </dataValidation>
    <dataValidation type="list" allowBlank="1" showInputMessage="1" showErrorMessage="1" sqref="O23:S23" xr:uid="{00000000-0002-0000-0600-000005000000}">
      <formula1>$AM$18:$AM$21</formula1>
    </dataValidation>
    <dataValidation type="list" allowBlank="1" showInputMessage="1" showErrorMessage="1" sqref="O22:S22" xr:uid="{00000000-0002-0000-0600-000006000000}">
      <formula1>$AM$13:$AM$16</formula1>
    </dataValidation>
    <dataValidation type="list" allowBlank="1" showInputMessage="1" showErrorMessage="1" sqref="O21:S21" xr:uid="{00000000-0002-0000-0600-000007000000}">
      <formula1>$AM$8:$AM$11</formula1>
    </dataValidation>
    <dataValidation type="list" allowBlank="1" showInputMessage="1" showErrorMessage="1" sqref="O20:S20" xr:uid="{00000000-0002-0000-0600-000008000000}">
      <formula1>$AJ$33:$AJ$36</formula1>
    </dataValidation>
    <dataValidation type="list" allowBlank="1" showInputMessage="1" showErrorMessage="1" sqref="O19:S19" xr:uid="{00000000-0002-0000-0600-000009000000}">
      <formula1>$AJ$28:$AJ$31</formula1>
    </dataValidation>
    <dataValidation type="list" allowBlank="1" showInputMessage="1" showErrorMessage="1" sqref="O18:S18" xr:uid="{00000000-0002-0000-0600-00000A000000}">
      <formula1>$AJ$23:$AJ$26</formula1>
    </dataValidation>
    <dataValidation type="list" allowBlank="1" showInputMessage="1" showErrorMessage="1" sqref="O17:S17" xr:uid="{00000000-0002-0000-0600-00000B000000}">
      <formula1>$AJ$18:$AJ$21</formula1>
    </dataValidation>
    <dataValidation type="list" allowBlank="1" showInputMessage="1" showErrorMessage="1" sqref="O16:S16" xr:uid="{00000000-0002-0000-0600-00000C000000}">
      <formula1>$AJ$13:$AJ$16</formula1>
    </dataValidation>
    <dataValidation type="list" allowBlank="1" showInputMessage="1" showErrorMessage="1" sqref="O15" xr:uid="{00000000-0002-0000-0600-00000D000000}">
      <formula1>$AJ$8:$AJ$11</formula1>
    </dataValidation>
    <dataValidation type="list" allowBlank="1" showInputMessage="1" showErrorMessage="1" sqref="O14:S14" xr:uid="{00000000-0002-0000-0600-00000E000000}">
      <formula1>$AF$33:$AF$36</formula1>
    </dataValidation>
    <dataValidation type="list" allowBlank="1" showInputMessage="1" showErrorMessage="1" sqref="O13:S13" xr:uid="{00000000-0002-0000-0600-00000F000000}">
      <formula1>$AF$28:$AF$31</formula1>
    </dataValidation>
    <dataValidation type="list" allowBlank="1" showErrorMessage="1" prompt="Из четырех слов выберите то, которое связано по смыслу с третьим так, как первое со вторым" sqref="O12:S12" xr:uid="{00000000-0002-0000-0600-000010000000}">
      <formula1>$AF$23:$AF$26</formula1>
    </dataValidation>
    <dataValidation type="list" allowBlank="1" showErrorMessage="1" prompt="Из четырех слов выберите то, которое связано по смыслу с третьим так, как первое со вторым" sqref="O11:S11" xr:uid="{00000000-0002-0000-0600-000011000000}">
      <formula1>$AF$18:$AF$21</formula1>
    </dataValidation>
    <dataValidation type="list" showErrorMessage="1" prompt="Из четырех слов выберите то, которое связано по смыслу с третьим так, как первое со вторым" sqref="O10:S10" xr:uid="{00000000-0002-0000-0600-000012000000}">
      <formula1>$AF$13:$AF$16</formula1>
    </dataValidation>
    <dataValidation type="list" allowBlank="1" showErrorMessage="1" prompt="Из четырех слов выберите то, которое связано по смыслу с третьим так, как первое со вторым" sqref="O9:S9" xr:uid="{00000000-0002-0000-0600-000013000000}">
      <formula1>$AF$8:$AF$11</formula1>
    </dataValidation>
  </dataValidations>
  <pageMargins left="0.7" right="0.7" top="0.75" bottom="0.75" header="0.3" footer="0.3"/>
  <picture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tabColor rgb="FF00B0F0"/>
  </sheetPr>
  <dimension ref="A1:AO38"/>
  <sheetViews>
    <sheetView showGridLines="0" showRowColHeaders="0" workbookViewId="0">
      <selection activeCell="O9" sqref="O9:S9"/>
    </sheetView>
  </sheetViews>
  <sheetFormatPr defaultRowHeight="15" x14ac:dyDescent="0.25"/>
  <cols>
    <col min="1" max="1" width="5.42578125" customWidth="1"/>
    <col min="14" max="14" width="13.42578125" customWidth="1"/>
    <col min="24" max="24" width="8.85546875" customWidth="1"/>
    <col min="25" max="25" width="9.140625" hidden="1" customWidth="1"/>
    <col min="27" max="31" width="9" customWidth="1"/>
    <col min="32" max="32" width="17.5703125" customWidth="1"/>
    <col min="33" max="38" width="9" customWidth="1"/>
    <col min="39" max="39" width="13.7109375" customWidth="1"/>
    <col min="40" max="40" width="9" customWidth="1"/>
    <col min="41" max="41" width="19" customWidth="1"/>
    <col min="42" max="49" width="9" customWidth="1"/>
  </cols>
  <sheetData>
    <row r="1" spans="1:41" ht="15" customHeight="1" x14ac:dyDescent="0.25">
      <c r="A1" s="159" t="s">
        <v>486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</row>
    <row r="2" spans="1:41" ht="15" customHeight="1" x14ac:dyDescent="0.2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spans="1:41" ht="15" customHeight="1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4" spans="1:41" ht="15" customHeight="1" x14ac:dyDescent="0.25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</row>
    <row r="5" spans="1:41" ht="15" customHeight="1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</row>
    <row r="6" spans="1:41" ht="15" customHeight="1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</row>
    <row r="7" spans="1:41" ht="15" customHeight="1" x14ac:dyDescent="0.2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AF7">
        <v>21</v>
      </c>
      <c r="AJ7">
        <v>27</v>
      </c>
      <c r="AL7" s="59"/>
      <c r="AM7" s="59">
        <v>33</v>
      </c>
      <c r="AN7" s="59"/>
      <c r="AO7" s="59">
        <v>39</v>
      </c>
    </row>
    <row r="8" spans="1:41" x14ac:dyDescent="0.25">
      <c r="W8" s="47"/>
      <c r="X8" s="47"/>
      <c r="Y8" s="47"/>
      <c r="Z8" s="47"/>
      <c r="AF8" t="s">
        <v>487</v>
      </c>
      <c r="AJ8" t="s">
        <v>488</v>
      </c>
      <c r="AL8" s="59"/>
      <c r="AM8" s="59" t="s">
        <v>489</v>
      </c>
      <c r="AN8" s="59"/>
      <c r="AO8" s="59" t="s">
        <v>490</v>
      </c>
    </row>
    <row r="9" spans="1:41" ht="23.25" x14ac:dyDescent="0.25">
      <c r="A9" s="39">
        <v>21</v>
      </c>
      <c r="B9" s="153" t="s">
        <v>491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4"/>
      <c r="P9" s="154"/>
      <c r="Q9" s="154"/>
      <c r="R9" s="154"/>
      <c r="S9" s="154"/>
      <c r="Y9">
        <f>IF(O9=AF8,1,0)</f>
        <v>0</v>
      </c>
      <c r="AF9" t="s">
        <v>492</v>
      </c>
      <c r="AJ9" t="s">
        <v>493</v>
      </c>
      <c r="AL9" s="59"/>
      <c r="AM9" s="59" t="s">
        <v>494</v>
      </c>
      <c r="AN9" s="59"/>
      <c r="AO9" s="59" t="s">
        <v>495</v>
      </c>
    </row>
    <row r="10" spans="1:41" ht="23.25" x14ac:dyDescent="0.25">
      <c r="A10" s="39">
        <v>22</v>
      </c>
      <c r="B10" s="157" t="s">
        <v>496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8"/>
      <c r="P10" s="158"/>
      <c r="Q10" s="158"/>
      <c r="R10" s="158"/>
      <c r="S10" s="158"/>
      <c r="Y10">
        <f>IF(O10=AF16,1,0)</f>
        <v>0</v>
      </c>
      <c r="AF10" t="s">
        <v>497</v>
      </c>
      <c r="AJ10" t="s">
        <v>498</v>
      </c>
      <c r="AL10" s="59"/>
      <c r="AM10" s="59" t="s">
        <v>499</v>
      </c>
      <c r="AN10" s="59"/>
      <c r="AO10" s="59" t="s">
        <v>500</v>
      </c>
    </row>
    <row r="11" spans="1:41" ht="23.25" x14ac:dyDescent="0.25">
      <c r="A11" s="39">
        <v>23</v>
      </c>
      <c r="B11" s="153" t="s">
        <v>501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4"/>
      <c r="P11" s="154"/>
      <c r="Q11" s="154"/>
      <c r="R11" s="154"/>
      <c r="S11" s="154"/>
      <c r="Y11">
        <f>IF(O11=AF21,1,0)</f>
        <v>0</v>
      </c>
      <c r="AF11" t="s">
        <v>502</v>
      </c>
      <c r="AJ11" t="s">
        <v>503</v>
      </c>
      <c r="AL11" s="59"/>
      <c r="AM11" s="59" t="s">
        <v>504</v>
      </c>
      <c r="AN11" s="59"/>
      <c r="AO11" s="59" t="s">
        <v>505</v>
      </c>
    </row>
    <row r="12" spans="1:41" ht="23.25" x14ac:dyDescent="0.25">
      <c r="A12" s="39">
        <v>24</v>
      </c>
      <c r="B12" s="157" t="s">
        <v>506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8"/>
      <c r="P12" s="158"/>
      <c r="Q12" s="158"/>
      <c r="R12" s="158"/>
      <c r="S12" s="158"/>
      <c r="Y12">
        <f>IF(O12=AF24,1,0)</f>
        <v>0</v>
      </c>
      <c r="AF12">
        <v>22</v>
      </c>
      <c r="AJ12">
        <v>28</v>
      </c>
      <c r="AL12" s="59"/>
      <c r="AM12" s="59">
        <v>34</v>
      </c>
      <c r="AN12" s="59"/>
      <c r="AO12" s="59">
        <v>40</v>
      </c>
    </row>
    <row r="13" spans="1:41" ht="23.25" x14ac:dyDescent="0.25">
      <c r="A13" s="39">
        <v>25</v>
      </c>
      <c r="B13" s="153" t="s">
        <v>507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4"/>
      <c r="P13" s="154"/>
      <c r="Q13" s="154"/>
      <c r="R13" s="154"/>
      <c r="S13" s="154"/>
      <c r="Y13">
        <f>IF(O13=AF31,1,0)</f>
        <v>0</v>
      </c>
      <c r="AF13" t="s">
        <v>508</v>
      </c>
      <c r="AJ13" t="s">
        <v>509</v>
      </c>
      <c r="AL13" s="59"/>
      <c r="AM13" s="59" t="s">
        <v>510</v>
      </c>
      <c r="AN13" s="59"/>
      <c r="AO13" s="59" t="s">
        <v>511</v>
      </c>
    </row>
    <row r="14" spans="1:41" ht="23.25" x14ac:dyDescent="0.25">
      <c r="A14" s="39">
        <v>26</v>
      </c>
      <c r="B14" s="157" t="s">
        <v>512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8"/>
      <c r="P14" s="158"/>
      <c r="Q14" s="158"/>
      <c r="R14" s="158"/>
      <c r="S14" s="158"/>
      <c r="Y14">
        <f>IF(O14=AF33,1,0)</f>
        <v>0</v>
      </c>
      <c r="AF14" t="s">
        <v>513</v>
      </c>
      <c r="AJ14" t="s">
        <v>514</v>
      </c>
      <c r="AL14" s="59"/>
      <c r="AM14" s="59" t="s">
        <v>515</v>
      </c>
      <c r="AN14" s="59"/>
      <c r="AO14" s="59" t="s">
        <v>516</v>
      </c>
    </row>
    <row r="15" spans="1:41" ht="23.25" x14ac:dyDescent="0.25">
      <c r="A15" s="39">
        <v>27</v>
      </c>
      <c r="B15" s="153" t="s">
        <v>517</v>
      </c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4"/>
      <c r="P15" s="154"/>
      <c r="Q15" s="154"/>
      <c r="R15" s="154"/>
      <c r="S15" s="154"/>
      <c r="Y15">
        <f>IF(O15=AJ8,1,0)</f>
        <v>0</v>
      </c>
      <c r="AF15" t="s">
        <v>518</v>
      </c>
      <c r="AJ15" t="s">
        <v>519</v>
      </c>
      <c r="AL15" s="59"/>
      <c r="AM15" s="59" t="s">
        <v>520</v>
      </c>
      <c r="AN15" s="59"/>
      <c r="AO15" s="59" t="s">
        <v>521</v>
      </c>
    </row>
    <row r="16" spans="1:41" ht="23.25" x14ac:dyDescent="0.25">
      <c r="A16" s="39">
        <v>28</v>
      </c>
      <c r="B16" s="157" t="s">
        <v>522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8"/>
      <c r="P16" s="158"/>
      <c r="Q16" s="158"/>
      <c r="R16" s="158"/>
      <c r="S16" s="158"/>
      <c r="Y16">
        <f>IF(O16=AJ15,1,0)</f>
        <v>0</v>
      </c>
      <c r="AF16" t="s">
        <v>523</v>
      </c>
      <c r="AJ16" t="s">
        <v>524</v>
      </c>
      <c r="AL16" s="59"/>
      <c r="AM16" s="59" t="s">
        <v>525</v>
      </c>
      <c r="AN16" s="59"/>
      <c r="AO16" s="59" t="s">
        <v>526</v>
      </c>
    </row>
    <row r="17" spans="1:41" ht="23.25" x14ac:dyDescent="0.25">
      <c r="A17" s="39">
        <v>29</v>
      </c>
      <c r="B17" s="153" t="s">
        <v>527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4"/>
      <c r="P17" s="154"/>
      <c r="Q17" s="154"/>
      <c r="R17" s="154"/>
      <c r="S17" s="154"/>
      <c r="Y17">
        <f>IF(O17=AJ19,1,0)</f>
        <v>0</v>
      </c>
      <c r="AF17">
        <v>23</v>
      </c>
      <c r="AJ17">
        <v>29</v>
      </c>
      <c r="AL17" s="59"/>
      <c r="AM17" s="59">
        <v>35</v>
      </c>
      <c r="AN17" s="59"/>
      <c r="AO17" s="59"/>
    </row>
    <row r="18" spans="1:41" ht="23.25" customHeight="1" x14ac:dyDescent="0.25">
      <c r="A18" s="39">
        <v>30</v>
      </c>
      <c r="B18" s="157" t="s">
        <v>528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8"/>
      <c r="P18" s="158"/>
      <c r="Q18" s="158"/>
      <c r="R18" s="158"/>
      <c r="S18" s="158"/>
      <c r="Y18">
        <f>IF(O18=AJ26,1,0)</f>
        <v>0</v>
      </c>
      <c r="AF18" t="s">
        <v>529</v>
      </c>
      <c r="AJ18" t="s">
        <v>530</v>
      </c>
      <c r="AL18" s="59"/>
      <c r="AM18" s="59" t="s">
        <v>531</v>
      </c>
      <c r="AN18" s="59"/>
      <c r="AO18" s="59"/>
    </row>
    <row r="19" spans="1:41" ht="23.25" x14ac:dyDescent="0.25">
      <c r="A19" s="39">
        <v>31</v>
      </c>
      <c r="B19" s="153" t="s">
        <v>532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4"/>
      <c r="P19" s="154"/>
      <c r="Q19" s="154"/>
      <c r="R19" s="154"/>
      <c r="S19" s="154"/>
      <c r="Y19">
        <f>IF(O19=AJ34,1,0)</f>
        <v>0</v>
      </c>
      <c r="AF19" t="s">
        <v>533</v>
      </c>
      <c r="AJ19" t="s">
        <v>534</v>
      </c>
      <c r="AL19" s="59"/>
      <c r="AM19" s="59" t="s">
        <v>535</v>
      </c>
      <c r="AN19" s="59"/>
      <c r="AO19" s="59"/>
    </row>
    <row r="20" spans="1:41" ht="23.25" x14ac:dyDescent="0.25">
      <c r="A20" s="39">
        <v>32</v>
      </c>
      <c r="B20" s="157" t="s">
        <v>536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8"/>
      <c r="P20" s="158"/>
      <c r="Q20" s="158"/>
      <c r="R20" s="158"/>
      <c r="S20" s="158"/>
      <c r="Y20">
        <f>IF(O20=AJ33,1,0)</f>
        <v>0</v>
      </c>
      <c r="AF20" t="s">
        <v>537</v>
      </c>
      <c r="AJ20" t="s">
        <v>538</v>
      </c>
      <c r="AL20" s="59"/>
      <c r="AM20" s="59" t="s">
        <v>539</v>
      </c>
      <c r="AN20" s="59"/>
      <c r="AO20" s="59"/>
    </row>
    <row r="21" spans="1:41" ht="23.25" x14ac:dyDescent="0.25">
      <c r="A21" s="39">
        <v>33</v>
      </c>
      <c r="B21" s="153" t="s">
        <v>540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4"/>
      <c r="P21" s="154"/>
      <c r="Q21" s="154"/>
      <c r="R21" s="154"/>
      <c r="S21" s="154"/>
      <c r="Y21">
        <f>IF(O21=AM10,1,0)</f>
        <v>0</v>
      </c>
      <c r="AF21" t="s">
        <v>541</v>
      </c>
      <c r="AJ21" t="s">
        <v>375</v>
      </c>
      <c r="AL21" s="59"/>
      <c r="AM21" s="59" t="s">
        <v>542</v>
      </c>
      <c r="AN21" s="59"/>
      <c r="AO21" s="59"/>
    </row>
    <row r="22" spans="1:41" ht="23.25" x14ac:dyDescent="0.25">
      <c r="A22" s="39">
        <v>34</v>
      </c>
      <c r="B22" s="157" t="s">
        <v>543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8"/>
      <c r="P22" s="158"/>
      <c r="Q22" s="158"/>
      <c r="R22" s="158"/>
      <c r="S22" s="158"/>
      <c r="Y22">
        <f>IF(O22=AM15,1,0)</f>
        <v>0</v>
      </c>
      <c r="AF22">
        <v>24</v>
      </c>
      <c r="AJ22">
        <v>30</v>
      </c>
      <c r="AL22" s="59"/>
      <c r="AM22" s="59">
        <v>36</v>
      </c>
      <c r="AN22" s="59"/>
      <c r="AO22" s="59"/>
    </row>
    <row r="23" spans="1:41" ht="23.25" x14ac:dyDescent="0.25">
      <c r="A23" s="39">
        <v>35</v>
      </c>
      <c r="B23" s="153" t="s">
        <v>544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4"/>
      <c r="P23" s="154"/>
      <c r="Q23" s="154"/>
      <c r="R23" s="154"/>
      <c r="S23" s="154"/>
      <c r="Y23">
        <f>IF(O23=AM21,1,0)</f>
        <v>0</v>
      </c>
      <c r="AF23" t="s">
        <v>545</v>
      </c>
      <c r="AJ23" t="s">
        <v>546</v>
      </c>
      <c r="AL23" s="59"/>
      <c r="AM23" s="59" t="s">
        <v>547</v>
      </c>
      <c r="AN23" s="59"/>
      <c r="AO23" s="59"/>
    </row>
    <row r="24" spans="1:41" ht="23.25" x14ac:dyDescent="0.25">
      <c r="A24" s="39">
        <v>36</v>
      </c>
      <c r="B24" s="157" t="s">
        <v>548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8"/>
      <c r="P24" s="158"/>
      <c r="Q24" s="158"/>
      <c r="R24" s="158"/>
      <c r="S24" s="158"/>
      <c r="Y24">
        <f>IF(O24=AM25,1,0)</f>
        <v>0</v>
      </c>
      <c r="AF24" t="s">
        <v>549</v>
      </c>
      <c r="AJ24" t="s">
        <v>550</v>
      </c>
      <c r="AL24" s="59"/>
      <c r="AM24" s="59" t="s">
        <v>551</v>
      </c>
      <c r="AN24" s="59"/>
      <c r="AO24" s="59"/>
    </row>
    <row r="25" spans="1:41" ht="23.25" x14ac:dyDescent="0.25">
      <c r="A25" s="39">
        <v>37</v>
      </c>
      <c r="B25" s="153" t="s">
        <v>552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4"/>
      <c r="P25" s="154"/>
      <c r="Q25" s="154"/>
      <c r="R25" s="154"/>
      <c r="S25" s="154"/>
      <c r="Y25">
        <f>IF(O25=AM31,1,0)</f>
        <v>0</v>
      </c>
      <c r="AF25" t="s">
        <v>553</v>
      </c>
      <c r="AJ25" t="s">
        <v>554</v>
      </c>
      <c r="AL25" s="59"/>
      <c r="AM25" s="59" t="s">
        <v>555</v>
      </c>
      <c r="AN25" s="59"/>
      <c r="AO25" s="59"/>
    </row>
    <row r="26" spans="1:41" ht="23.25" x14ac:dyDescent="0.25">
      <c r="A26" s="39">
        <v>38</v>
      </c>
      <c r="B26" s="157" t="s">
        <v>556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8"/>
      <c r="P26" s="158"/>
      <c r="Q26" s="158"/>
      <c r="R26" s="158"/>
      <c r="S26" s="158"/>
      <c r="Y26">
        <f>IF(O26=AM34,1,0)</f>
        <v>0</v>
      </c>
      <c r="AF26" t="s">
        <v>557</v>
      </c>
      <c r="AJ26" t="s">
        <v>558</v>
      </c>
      <c r="AL26" s="59"/>
      <c r="AM26" s="59" t="s">
        <v>559</v>
      </c>
      <c r="AN26" s="59"/>
      <c r="AO26" s="59"/>
    </row>
    <row r="27" spans="1:41" ht="23.25" x14ac:dyDescent="0.25">
      <c r="A27" s="39">
        <v>39</v>
      </c>
      <c r="B27" s="153" t="s">
        <v>560</v>
      </c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4"/>
      <c r="P27" s="154"/>
      <c r="Q27" s="154"/>
      <c r="R27" s="154"/>
      <c r="S27" s="154"/>
      <c r="Y27">
        <f>IF(O27=AO9,1,0)</f>
        <v>0</v>
      </c>
      <c r="AF27">
        <v>25</v>
      </c>
      <c r="AJ27">
        <v>31</v>
      </c>
      <c r="AL27" s="59"/>
      <c r="AM27" s="59">
        <v>37</v>
      </c>
      <c r="AN27" s="59"/>
      <c r="AO27" s="59"/>
    </row>
    <row r="28" spans="1:41" ht="23.25" x14ac:dyDescent="0.25">
      <c r="A28" s="39">
        <v>40</v>
      </c>
      <c r="B28" s="157" t="s">
        <v>561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8"/>
      <c r="P28" s="158"/>
      <c r="Q28" s="158"/>
      <c r="R28" s="158"/>
      <c r="S28" s="158"/>
      <c r="Y28">
        <f>IF(O28=AO13,1,0)</f>
        <v>0</v>
      </c>
      <c r="AF28" t="s">
        <v>562</v>
      </c>
      <c r="AJ28" t="s">
        <v>563</v>
      </c>
      <c r="AL28" s="59"/>
      <c r="AM28" s="59" t="s">
        <v>564</v>
      </c>
      <c r="AN28" s="59"/>
      <c r="AO28" s="59"/>
    </row>
    <row r="29" spans="1:41" x14ac:dyDescent="0.25">
      <c r="AF29" t="s">
        <v>565</v>
      </c>
      <c r="AJ29" t="s">
        <v>566</v>
      </c>
      <c r="AL29" s="59"/>
      <c r="AM29" s="59" t="s">
        <v>567</v>
      </c>
      <c r="AN29" s="59"/>
      <c r="AO29" s="59"/>
    </row>
    <row r="30" spans="1:41" x14ac:dyDescent="0.25">
      <c r="AF30" t="s">
        <v>568</v>
      </c>
      <c r="AJ30" t="s">
        <v>569</v>
      </c>
      <c r="AL30" s="59"/>
      <c r="AM30" s="59" t="s">
        <v>570</v>
      </c>
      <c r="AN30" s="59"/>
      <c r="AO30" s="59"/>
    </row>
    <row r="31" spans="1:41" x14ac:dyDescent="0.25">
      <c r="AF31" t="s">
        <v>571</v>
      </c>
      <c r="AJ31" t="s">
        <v>572</v>
      </c>
      <c r="AL31" s="59"/>
      <c r="AM31" s="59" t="s">
        <v>573</v>
      </c>
      <c r="AN31" s="59"/>
      <c r="AO31" s="59"/>
    </row>
    <row r="32" spans="1:41" ht="30" customHeight="1" x14ac:dyDescent="0.25">
      <c r="AF32">
        <v>26</v>
      </c>
      <c r="AJ32">
        <v>32</v>
      </c>
      <c r="AL32" s="59"/>
      <c r="AM32" s="59">
        <v>38</v>
      </c>
      <c r="AN32" s="59"/>
      <c r="AO32" s="59"/>
    </row>
    <row r="33" spans="32:41" x14ac:dyDescent="0.25">
      <c r="AF33" t="s">
        <v>574</v>
      </c>
      <c r="AJ33" t="s">
        <v>575</v>
      </c>
      <c r="AL33" s="59"/>
      <c r="AM33" s="59" t="s">
        <v>576</v>
      </c>
      <c r="AN33" s="59"/>
      <c r="AO33" s="59"/>
    </row>
    <row r="34" spans="32:41" ht="30" customHeight="1" x14ac:dyDescent="0.25">
      <c r="AF34" t="s">
        <v>577</v>
      </c>
      <c r="AJ34" t="s">
        <v>578</v>
      </c>
      <c r="AL34" s="59"/>
      <c r="AM34" s="59" t="s">
        <v>579</v>
      </c>
      <c r="AN34" s="59"/>
      <c r="AO34" s="59"/>
    </row>
    <row r="35" spans="32:41" ht="30" customHeight="1" x14ac:dyDescent="0.25">
      <c r="AF35" t="s">
        <v>580</v>
      </c>
      <c r="AJ35" t="s">
        <v>581</v>
      </c>
      <c r="AL35" s="59"/>
      <c r="AM35" s="59" t="s">
        <v>582</v>
      </c>
      <c r="AN35" s="59"/>
      <c r="AO35" s="59"/>
    </row>
    <row r="36" spans="32:41" x14ac:dyDescent="0.25">
      <c r="AF36" t="s">
        <v>583</v>
      </c>
      <c r="AJ36" t="s">
        <v>584</v>
      </c>
      <c r="AL36" s="59"/>
      <c r="AM36" s="59" t="s">
        <v>585</v>
      </c>
      <c r="AN36" s="59"/>
      <c r="AO36" s="59"/>
    </row>
    <row r="37" spans="32:41" x14ac:dyDescent="0.25">
      <c r="AL37" s="59"/>
      <c r="AM37" s="59"/>
      <c r="AN37" s="59"/>
      <c r="AO37" s="59"/>
    </row>
    <row r="38" spans="32:41" x14ac:dyDescent="0.25">
      <c r="AL38" s="59"/>
      <c r="AM38" s="59"/>
      <c r="AN38" s="59"/>
      <c r="AO38" s="59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41">
    <mergeCell ref="A1:S7"/>
    <mergeCell ref="B9:N9"/>
    <mergeCell ref="O9:S9"/>
    <mergeCell ref="B10:N10"/>
    <mergeCell ref="O10:S10"/>
    <mergeCell ref="B11:N11"/>
    <mergeCell ref="O11:S11"/>
    <mergeCell ref="B12:N12"/>
    <mergeCell ref="O12:S12"/>
    <mergeCell ref="B13:N13"/>
    <mergeCell ref="O13:S13"/>
    <mergeCell ref="B14:N14"/>
    <mergeCell ref="O14:S14"/>
    <mergeCell ref="B15:N15"/>
    <mergeCell ref="O15:S15"/>
    <mergeCell ref="B16:N16"/>
    <mergeCell ref="O16:S16"/>
    <mergeCell ref="B17:N17"/>
    <mergeCell ref="O17:S17"/>
    <mergeCell ref="B18:N18"/>
    <mergeCell ref="O18:S18"/>
    <mergeCell ref="B19:N19"/>
    <mergeCell ref="O19:S19"/>
    <mergeCell ref="B20:N20"/>
    <mergeCell ref="O20:S20"/>
    <mergeCell ref="B21:N21"/>
    <mergeCell ref="O21:S21"/>
    <mergeCell ref="B22:N22"/>
    <mergeCell ref="O22:S22"/>
    <mergeCell ref="B23:N23"/>
    <mergeCell ref="O23:S23"/>
    <mergeCell ref="B24:N24"/>
    <mergeCell ref="O24:S24"/>
    <mergeCell ref="B25:N25"/>
    <mergeCell ref="O25:S25"/>
    <mergeCell ref="B26:N26"/>
    <mergeCell ref="O26:S26"/>
    <mergeCell ref="B27:N27"/>
    <mergeCell ref="O27:S27"/>
    <mergeCell ref="B28:N28"/>
    <mergeCell ref="O28:S28"/>
  </mergeCells>
  <dataValidations count="20">
    <dataValidation type="list" allowBlank="1" showErrorMessage="1" prompt="Из четырех слов выберите то, которое связано по смыслу с третьим так, как первое со вторым" sqref="O9:S9" xr:uid="{00000000-0002-0000-0700-000000000000}">
      <formula1>$AF$8:$AF$11</formula1>
    </dataValidation>
    <dataValidation type="list" showErrorMessage="1" prompt="Из четырех слов выберите то, которое связано по смыслу с третьим так, как первое со вторым" sqref="O10:S10" xr:uid="{00000000-0002-0000-0700-000001000000}">
      <formula1>$AF$13:$AF$16</formula1>
    </dataValidation>
    <dataValidation type="list" allowBlank="1" showErrorMessage="1" prompt="Из четырех слов выберите то, которое связано по смыслу с третьим так, как первое со вторым" sqref="O11:S11" xr:uid="{00000000-0002-0000-0700-000002000000}">
      <formula1>$AF$18:$AF$21</formula1>
    </dataValidation>
    <dataValidation type="list" allowBlank="1" showErrorMessage="1" prompt="Из четырех слов выберите то, которое связано по смыслу с третьим так, как первое со вторым" sqref="O12:S12" xr:uid="{00000000-0002-0000-0700-000003000000}">
      <formula1>$AF$23:$AF$26</formula1>
    </dataValidation>
    <dataValidation type="list" allowBlank="1" showErrorMessage="1" sqref="O13:S13" xr:uid="{00000000-0002-0000-0700-000004000000}">
      <formula1>$AF$28:$AF$31</formula1>
    </dataValidation>
    <dataValidation type="list" allowBlank="1" showInputMessage="1" showErrorMessage="1" sqref="O14:S14" xr:uid="{00000000-0002-0000-0700-000005000000}">
      <formula1>$AF$33:$AF$36</formula1>
    </dataValidation>
    <dataValidation type="list" allowBlank="1" showInputMessage="1" showErrorMessage="1" sqref="O15" xr:uid="{00000000-0002-0000-0700-000006000000}">
      <formula1>$AJ$8:$AJ$11</formula1>
    </dataValidation>
    <dataValidation type="list" allowBlank="1" showInputMessage="1" showErrorMessage="1" sqref="O16:S16" xr:uid="{00000000-0002-0000-0700-000007000000}">
      <formula1>$AJ$13:$AJ$16</formula1>
    </dataValidation>
    <dataValidation type="list" allowBlank="1" showInputMessage="1" showErrorMessage="1" sqref="O17:S17" xr:uid="{00000000-0002-0000-0700-000008000000}">
      <formula1>$AJ$18:$AJ$21</formula1>
    </dataValidation>
    <dataValidation type="list" allowBlank="1" showInputMessage="1" showErrorMessage="1" sqref="O18:S18" xr:uid="{00000000-0002-0000-0700-000009000000}">
      <formula1>$AJ$23:$AJ$26</formula1>
    </dataValidation>
    <dataValidation type="list" allowBlank="1" showInputMessage="1" showErrorMessage="1" sqref="O19:S19" xr:uid="{00000000-0002-0000-0700-00000A000000}">
      <formula1>$AJ$28:$AJ$31</formula1>
    </dataValidation>
    <dataValidation type="list" allowBlank="1" showInputMessage="1" showErrorMessage="1" sqref="O20:S20" xr:uid="{00000000-0002-0000-0700-00000B000000}">
      <formula1>$AJ$33:$AJ$36</formula1>
    </dataValidation>
    <dataValidation type="list" allowBlank="1" showInputMessage="1" showErrorMessage="1" sqref="O21:S21" xr:uid="{00000000-0002-0000-0700-00000C000000}">
      <formula1>$AM$8:$AM$11</formula1>
    </dataValidation>
    <dataValidation type="list" allowBlank="1" showInputMessage="1" showErrorMessage="1" sqref="O22:S22" xr:uid="{00000000-0002-0000-0700-00000D000000}">
      <formula1>$AM$13:$AM$16</formula1>
    </dataValidation>
    <dataValidation type="list" allowBlank="1" showInputMessage="1" showErrorMessage="1" sqref="O23:S23" xr:uid="{00000000-0002-0000-0700-00000E000000}">
      <formula1>$AM$18:$AM$21</formula1>
    </dataValidation>
    <dataValidation type="list" allowBlank="1" showInputMessage="1" showErrorMessage="1" sqref="O24:S24" xr:uid="{00000000-0002-0000-0700-00000F000000}">
      <formula1>$AM$23:$AM$26</formula1>
    </dataValidation>
    <dataValidation type="list" allowBlank="1" showInputMessage="1" showErrorMessage="1" sqref="O25:S25" xr:uid="{00000000-0002-0000-0700-000010000000}">
      <formula1>$AM$28:$AM$31</formula1>
    </dataValidation>
    <dataValidation type="list" allowBlank="1" showInputMessage="1" showErrorMessage="1" sqref="O26:S26" xr:uid="{00000000-0002-0000-0700-000011000000}">
      <formula1>$AM$33:$AM$36</formula1>
    </dataValidation>
    <dataValidation type="list" allowBlank="1" showInputMessage="1" showErrorMessage="1" sqref="O27:S27" xr:uid="{00000000-0002-0000-0700-000012000000}">
      <formula1>$AO$8:$AO$11</formula1>
    </dataValidation>
    <dataValidation type="list" allowBlank="1" showInputMessage="1" showErrorMessage="1" sqref="O28:S28" xr:uid="{00000000-0002-0000-0700-000013000000}">
      <formula1>$AO$13:$AO$16</formula1>
    </dataValidation>
  </dataValidations>
  <pageMargins left="0.7" right="0.7" top="0.75" bottom="0.75" header="0.3" footer="0.3"/>
  <picture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tabColor rgb="FF00B0F0"/>
  </sheetPr>
  <dimension ref="A1:AQ37"/>
  <sheetViews>
    <sheetView showGridLines="0" showRowColHeaders="0" workbookViewId="0">
      <selection activeCell="O9" sqref="O9:S9"/>
    </sheetView>
  </sheetViews>
  <sheetFormatPr defaultRowHeight="15" x14ac:dyDescent="0.25"/>
  <cols>
    <col min="1" max="1" width="5.42578125" customWidth="1"/>
    <col min="14" max="14" width="13.42578125" customWidth="1"/>
    <col min="19" max="19" width="22" customWidth="1"/>
    <col min="24" max="24" width="9" customWidth="1"/>
    <col min="25" max="25" width="9.140625" hidden="1" customWidth="1"/>
    <col min="31" max="31" width="9" customWidth="1"/>
    <col min="32" max="32" width="13.42578125" customWidth="1"/>
    <col min="33" max="33" width="9" customWidth="1"/>
    <col min="34" max="34" width="15.140625" customWidth="1"/>
    <col min="35" max="35" width="9" customWidth="1"/>
    <col min="36" max="36" width="15.42578125" customWidth="1"/>
    <col min="37" max="37" width="32.85546875" customWidth="1"/>
    <col min="38" max="38" width="6.140625" customWidth="1"/>
    <col min="39" max="39" width="27.42578125" customWidth="1"/>
    <col min="40" max="40" width="5" customWidth="1"/>
    <col min="41" max="41" width="25" customWidth="1"/>
  </cols>
  <sheetData>
    <row r="1" spans="1:43" ht="15" customHeight="1" x14ac:dyDescent="0.25">
      <c r="A1" s="159" t="s">
        <v>586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</row>
    <row r="2" spans="1:43" ht="15" customHeight="1" x14ac:dyDescent="0.2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spans="1:43" ht="15" customHeight="1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4" spans="1:43" ht="15" customHeight="1" x14ac:dyDescent="0.25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</row>
    <row r="5" spans="1:43" ht="15" customHeight="1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</row>
    <row r="6" spans="1:43" ht="15" customHeight="1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</row>
    <row r="7" spans="1:43" ht="15" customHeight="1" x14ac:dyDescent="0.2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AF7" s="60">
        <v>41</v>
      </c>
      <c r="AG7" s="60"/>
      <c r="AH7" s="60"/>
      <c r="AI7" s="60"/>
      <c r="AJ7" s="60">
        <v>47</v>
      </c>
      <c r="AK7" s="60"/>
      <c r="AL7" s="59"/>
      <c r="AM7" s="59">
        <v>53</v>
      </c>
      <c r="AN7" s="59"/>
      <c r="AO7" s="59">
        <v>59</v>
      </c>
      <c r="AP7" s="60"/>
      <c r="AQ7" s="60"/>
    </row>
    <row r="8" spans="1:43" x14ac:dyDescent="0.25">
      <c r="AF8" s="60" t="s">
        <v>587</v>
      </c>
      <c r="AG8" s="60"/>
      <c r="AH8" s="60"/>
      <c r="AI8" s="60"/>
      <c r="AJ8" s="60" t="s">
        <v>588</v>
      </c>
      <c r="AK8" s="60"/>
      <c r="AL8" s="59"/>
      <c r="AM8" s="59" t="s">
        <v>589</v>
      </c>
      <c r="AN8" s="59"/>
      <c r="AO8" s="59" t="s">
        <v>590</v>
      </c>
      <c r="AP8" s="60"/>
      <c r="AQ8" s="60"/>
    </row>
    <row r="9" spans="1:43" ht="23.25" customHeight="1" x14ac:dyDescent="0.25">
      <c r="A9" s="39">
        <v>41</v>
      </c>
      <c r="B9" s="160" t="s">
        <v>591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1"/>
      <c r="P9" s="161"/>
      <c r="Q9" s="161"/>
      <c r="R9" s="161"/>
      <c r="S9" s="161"/>
      <c r="Y9">
        <f>IF(O9=AF11,1,0)</f>
        <v>0</v>
      </c>
      <c r="AF9" s="60" t="s">
        <v>592</v>
      </c>
      <c r="AG9" s="60"/>
      <c r="AH9" s="60"/>
      <c r="AI9" s="60"/>
      <c r="AJ9" s="60" t="s">
        <v>593</v>
      </c>
      <c r="AK9" s="60"/>
      <c r="AL9" s="59"/>
      <c r="AM9" s="59" t="s">
        <v>594</v>
      </c>
      <c r="AN9" s="59"/>
      <c r="AO9" s="59" t="s">
        <v>595</v>
      </c>
      <c r="AP9" s="60"/>
      <c r="AQ9" s="60"/>
    </row>
    <row r="10" spans="1:43" ht="23.25" customHeight="1" x14ac:dyDescent="0.25">
      <c r="A10" s="39">
        <v>42</v>
      </c>
      <c r="B10" s="162" t="s">
        <v>596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3"/>
      <c r="P10" s="163"/>
      <c r="Q10" s="163"/>
      <c r="R10" s="163"/>
      <c r="S10" s="163"/>
      <c r="Y10">
        <f>IF(O10=AF14,1,0)</f>
        <v>0</v>
      </c>
      <c r="AF10" s="60" t="s">
        <v>454</v>
      </c>
      <c r="AG10" s="60"/>
      <c r="AH10" s="60"/>
      <c r="AI10" s="60"/>
      <c r="AJ10" s="60" t="s">
        <v>597</v>
      </c>
      <c r="AK10" s="60"/>
      <c r="AL10" s="59"/>
      <c r="AM10" s="59" t="s">
        <v>598</v>
      </c>
      <c r="AN10" s="59"/>
      <c r="AO10" s="59" t="s">
        <v>599</v>
      </c>
      <c r="AP10" s="60"/>
      <c r="AQ10" s="60"/>
    </row>
    <row r="11" spans="1:43" ht="23.25" customHeight="1" x14ac:dyDescent="0.25">
      <c r="A11" s="39">
        <v>43</v>
      </c>
      <c r="B11" s="160" t="s">
        <v>600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1"/>
      <c r="P11" s="161"/>
      <c r="Q11" s="161"/>
      <c r="R11" s="161"/>
      <c r="S11" s="161"/>
      <c r="Y11">
        <f>IF(O11=AF21,1,0)</f>
        <v>0</v>
      </c>
      <c r="AF11" s="60" t="s">
        <v>601</v>
      </c>
      <c r="AG11" s="60"/>
      <c r="AH11" s="60"/>
      <c r="AI11" s="60"/>
      <c r="AJ11" s="60" t="s">
        <v>602</v>
      </c>
      <c r="AK11" s="60"/>
      <c r="AL11" s="59"/>
      <c r="AM11" s="59" t="s">
        <v>603</v>
      </c>
      <c r="AN11" s="59"/>
      <c r="AO11" s="59" t="s">
        <v>604</v>
      </c>
      <c r="AP11" s="60"/>
      <c r="AQ11" s="60"/>
    </row>
    <row r="12" spans="1:43" ht="23.25" customHeight="1" x14ac:dyDescent="0.25">
      <c r="A12" s="39">
        <v>44</v>
      </c>
      <c r="B12" s="162" t="s">
        <v>605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3"/>
      <c r="P12" s="163"/>
      <c r="Q12" s="163"/>
      <c r="R12" s="163"/>
      <c r="S12" s="163"/>
      <c r="Y12">
        <f>IF(O12=AF25,1,0)</f>
        <v>0</v>
      </c>
      <c r="AF12" s="60">
        <v>42</v>
      </c>
      <c r="AG12" s="60"/>
      <c r="AH12" s="60"/>
      <c r="AI12" s="60"/>
      <c r="AJ12" s="60">
        <v>48</v>
      </c>
      <c r="AK12" s="60"/>
      <c r="AL12" s="59"/>
      <c r="AM12" s="59">
        <v>54</v>
      </c>
      <c r="AN12" s="59"/>
      <c r="AO12" s="59">
        <v>60</v>
      </c>
      <c r="AP12" s="60"/>
      <c r="AQ12" s="60"/>
    </row>
    <row r="13" spans="1:43" ht="23.25" customHeight="1" x14ac:dyDescent="0.25">
      <c r="A13" s="39">
        <v>45</v>
      </c>
      <c r="B13" s="160" t="s">
        <v>606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1"/>
      <c r="P13" s="161"/>
      <c r="Q13" s="161"/>
      <c r="R13" s="161"/>
      <c r="S13" s="161"/>
      <c r="Y13">
        <f>IF(O13=AF28,1,0)</f>
        <v>0</v>
      </c>
      <c r="AF13" s="60" t="s">
        <v>607</v>
      </c>
      <c r="AG13" s="60"/>
      <c r="AH13" s="60"/>
      <c r="AI13" s="60"/>
      <c r="AJ13" s="60" t="s">
        <v>608</v>
      </c>
      <c r="AK13" s="60"/>
      <c r="AL13" s="59"/>
      <c r="AM13" s="59" t="s">
        <v>609</v>
      </c>
      <c r="AN13" s="59"/>
      <c r="AO13" s="59" t="s">
        <v>610</v>
      </c>
      <c r="AP13" s="60"/>
      <c r="AQ13" s="60"/>
    </row>
    <row r="14" spans="1:43" ht="23.25" customHeight="1" x14ac:dyDescent="0.25">
      <c r="A14" s="39">
        <v>46</v>
      </c>
      <c r="B14" s="162" t="s">
        <v>611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3"/>
      <c r="P14" s="163"/>
      <c r="Q14" s="163"/>
      <c r="R14" s="163"/>
      <c r="S14" s="163"/>
      <c r="Y14">
        <f>IF(O14=AF35,1,0)</f>
        <v>0</v>
      </c>
      <c r="AF14" s="60" t="s">
        <v>612</v>
      </c>
      <c r="AG14" s="60"/>
      <c r="AH14" s="60"/>
      <c r="AI14" s="60"/>
      <c r="AJ14" s="60" t="s">
        <v>613</v>
      </c>
      <c r="AK14" s="60"/>
      <c r="AL14" s="59"/>
      <c r="AM14" s="59" t="s">
        <v>614</v>
      </c>
      <c r="AN14" s="59"/>
      <c r="AO14" s="59" t="s">
        <v>615</v>
      </c>
      <c r="AP14" s="60"/>
      <c r="AQ14" s="60"/>
    </row>
    <row r="15" spans="1:43" ht="23.25" customHeight="1" x14ac:dyDescent="0.25">
      <c r="A15" s="39">
        <v>47</v>
      </c>
      <c r="B15" s="160" t="s">
        <v>616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1"/>
      <c r="P15" s="161"/>
      <c r="Q15" s="161"/>
      <c r="R15" s="161"/>
      <c r="S15" s="161"/>
      <c r="Y15">
        <f>IF(O15=AJ9,1,0)</f>
        <v>0</v>
      </c>
      <c r="AF15" s="60" t="s">
        <v>617</v>
      </c>
      <c r="AG15" s="60"/>
      <c r="AH15" s="60"/>
      <c r="AI15" s="60"/>
      <c r="AJ15" s="60" t="s">
        <v>618</v>
      </c>
      <c r="AK15" s="60"/>
      <c r="AL15" s="59"/>
      <c r="AM15" s="59" t="s">
        <v>619</v>
      </c>
      <c r="AN15" s="59"/>
      <c r="AO15" s="59" t="s">
        <v>620</v>
      </c>
      <c r="AP15" s="60"/>
      <c r="AQ15" s="60"/>
    </row>
    <row r="16" spans="1:43" ht="23.25" customHeight="1" x14ac:dyDescent="0.25">
      <c r="A16" s="39">
        <v>48</v>
      </c>
      <c r="B16" s="162" t="s">
        <v>621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3"/>
      <c r="P16" s="163"/>
      <c r="Q16" s="163"/>
      <c r="R16" s="163"/>
      <c r="S16" s="163"/>
      <c r="Y16">
        <f>IF(O16=AJ14,1,0)</f>
        <v>0</v>
      </c>
      <c r="AF16" s="60" t="s">
        <v>622</v>
      </c>
      <c r="AG16" s="60"/>
      <c r="AH16" s="60"/>
      <c r="AI16" s="60"/>
      <c r="AJ16" s="60" t="s">
        <v>623</v>
      </c>
      <c r="AK16" s="60"/>
      <c r="AL16" s="59"/>
      <c r="AM16" s="59" t="s">
        <v>624</v>
      </c>
      <c r="AN16" s="59"/>
      <c r="AO16" s="59" t="s">
        <v>625</v>
      </c>
      <c r="AP16" s="60"/>
      <c r="AQ16" s="60"/>
    </row>
    <row r="17" spans="1:43" ht="23.25" customHeight="1" x14ac:dyDescent="0.25">
      <c r="A17" s="39">
        <v>49</v>
      </c>
      <c r="B17" s="160" t="s">
        <v>626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1"/>
      <c r="P17" s="161"/>
      <c r="Q17" s="161"/>
      <c r="R17" s="161"/>
      <c r="S17" s="161"/>
      <c r="Y17">
        <f>IF(O17=AJ21,1,0)</f>
        <v>0</v>
      </c>
      <c r="AF17" s="60">
        <v>43</v>
      </c>
      <c r="AG17" s="60"/>
      <c r="AH17" s="60"/>
      <c r="AI17" s="60"/>
      <c r="AJ17" s="60">
        <v>49</v>
      </c>
      <c r="AK17" s="60"/>
      <c r="AL17" s="59"/>
      <c r="AM17" s="59">
        <v>55</v>
      </c>
      <c r="AN17" s="59"/>
      <c r="AO17" s="59"/>
      <c r="AP17" s="60"/>
      <c r="AQ17" s="60"/>
    </row>
    <row r="18" spans="1:43" ht="23.25" customHeight="1" x14ac:dyDescent="0.25">
      <c r="A18" s="39">
        <v>50</v>
      </c>
      <c r="B18" s="162" t="s">
        <v>627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3"/>
      <c r="P18" s="163"/>
      <c r="Q18" s="163"/>
      <c r="R18" s="163"/>
      <c r="S18" s="163"/>
      <c r="Y18">
        <f>IF(O18=AJ23,1,0)</f>
        <v>0</v>
      </c>
      <c r="AF18" s="60" t="s">
        <v>628</v>
      </c>
      <c r="AG18" s="60"/>
      <c r="AH18" s="60"/>
      <c r="AI18" s="60"/>
      <c r="AJ18" s="60" t="s">
        <v>629</v>
      </c>
      <c r="AK18" s="60"/>
      <c r="AL18" s="59"/>
      <c r="AM18" s="59" t="s">
        <v>630</v>
      </c>
      <c r="AN18" s="59"/>
      <c r="AO18" s="59"/>
      <c r="AP18" s="60"/>
      <c r="AQ18" s="60"/>
    </row>
    <row r="19" spans="1:43" ht="23.25" customHeight="1" x14ac:dyDescent="0.25">
      <c r="A19" s="39">
        <v>51</v>
      </c>
      <c r="B19" s="160" t="s">
        <v>631</v>
      </c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1"/>
      <c r="P19" s="161"/>
      <c r="Q19" s="161"/>
      <c r="R19" s="161"/>
      <c r="S19" s="161"/>
      <c r="Y19">
        <f>IF(O19=AJ31,1,0)</f>
        <v>0</v>
      </c>
      <c r="AF19" s="60" t="s">
        <v>632</v>
      </c>
      <c r="AG19" s="60"/>
      <c r="AH19" s="60"/>
      <c r="AI19" s="60"/>
      <c r="AJ19" s="60" t="s">
        <v>633</v>
      </c>
      <c r="AK19" s="60"/>
      <c r="AL19" s="59"/>
      <c r="AM19" s="59" t="s">
        <v>634</v>
      </c>
      <c r="AN19" s="59"/>
      <c r="AO19" s="59"/>
      <c r="AP19" s="60"/>
      <c r="AQ19" s="60"/>
    </row>
    <row r="20" spans="1:43" ht="23.25" customHeight="1" x14ac:dyDescent="0.25">
      <c r="A20" s="39">
        <v>52</v>
      </c>
      <c r="B20" s="162" t="s">
        <v>635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3"/>
      <c r="P20" s="163"/>
      <c r="Q20" s="163"/>
      <c r="R20" s="163"/>
      <c r="S20" s="163"/>
      <c r="Y20">
        <f>IF(O20=AJ33,1,0)</f>
        <v>0</v>
      </c>
      <c r="AF20" s="60" t="s">
        <v>636</v>
      </c>
      <c r="AG20" s="60"/>
      <c r="AH20" s="60"/>
      <c r="AI20" s="60"/>
      <c r="AJ20" s="60" t="s">
        <v>637</v>
      </c>
      <c r="AK20" s="60"/>
      <c r="AL20" s="59"/>
      <c r="AM20" s="59" t="s">
        <v>638</v>
      </c>
      <c r="AN20" s="59"/>
      <c r="AO20" s="59"/>
      <c r="AP20" s="60"/>
      <c r="AQ20" s="60"/>
    </row>
    <row r="21" spans="1:43" ht="23.25" customHeight="1" x14ac:dyDescent="0.25">
      <c r="A21" s="39">
        <v>53</v>
      </c>
      <c r="B21" s="160" t="s">
        <v>639</v>
      </c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1"/>
      <c r="P21" s="161"/>
      <c r="Q21" s="161"/>
      <c r="R21" s="161"/>
      <c r="S21" s="161"/>
      <c r="Y21">
        <f>IF(O21=AM11,1,0)</f>
        <v>0</v>
      </c>
      <c r="AF21" s="60" t="s">
        <v>640</v>
      </c>
      <c r="AG21" s="60"/>
      <c r="AH21" s="60"/>
      <c r="AI21" s="60"/>
      <c r="AJ21" s="60" t="s">
        <v>641</v>
      </c>
      <c r="AK21" s="60"/>
      <c r="AL21" s="59"/>
      <c r="AM21" s="59" t="s">
        <v>642</v>
      </c>
      <c r="AN21" s="59"/>
      <c r="AO21" s="59"/>
      <c r="AP21" s="60"/>
      <c r="AQ21" s="60"/>
    </row>
    <row r="22" spans="1:43" ht="23.25" customHeight="1" x14ac:dyDescent="0.25">
      <c r="A22" s="39">
        <v>54</v>
      </c>
      <c r="B22" s="162" t="s">
        <v>643</v>
      </c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3"/>
      <c r="P22" s="163"/>
      <c r="Q22" s="163"/>
      <c r="R22" s="163"/>
      <c r="S22" s="163"/>
      <c r="Y22">
        <f>IF(O22=AM15,1,0)</f>
        <v>0</v>
      </c>
      <c r="AF22" s="60">
        <v>44</v>
      </c>
      <c r="AG22" s="60"/>
      <c r="AH22" s="60"/>
      <c r="AI22" s="60"/>
      <c r="AJ22" s="60">
        <v>50</v>
      </c>
      <c r="AK22" s="60"/>
      <c r="AL22" s="59"/>
      <c r="AM22" s="59">
        <v>56</v>
      </c>
      <c r="AN22" s="59"/>
      <c r="AO22" s="59"/>
      <c r="AP22" s="60"/>
      <c r="AQ22" s="60"/>
    </row>
    <row r="23" spans="1:43" ht="23.25" customHeight="1" x14ac:dyDescent="0.25">
      <c r="A23" s="39">
        <v>55</v>
      </c>
      <c r="B23" s="160" t="s">
        <v>644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1"/>
      <c r="P23" s="161"/>
      <c r="Q23" s="161"/>
      <c r="R23" s="161"/>
      <c r="S23" s="161"/>
      <c r="Y23">
        <f>IF(O23=AM19,1,0)</f>
        <v>0</v>
      </c>
      <c r="AF23" s="60" t="s">
        <v>645</v>
      </c>
      <c r="AG23" s="60"/>
      <c r="AH23" s="60"/>
      <c r="AI23" s="60"/>
      <c r="AJ23" s="60" t="s">
        <v>646</v>
      </c>
      <c r="AK23" s="60"/>
      <c r="AL23" s="59"/>
      <c r="AM23" s="59" t="s">
        <v>647</v>
      </c>
      <c r="AN23" s="59"/>
      <c r="AO23" s="59"/>
      <c r="AP23" s="60"/>
      <c r="AQ23" s="60"/>
    </row>
    <row r="24" spans="1:43" ht="23.25" customHeight="1" x14ac:dyDescent="0.25">
      <c r="A24" s="39">
        <v>56</v>
      </c>
      <c r="B24" s="162" t="s">
        <v>648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3"/>
      <c r="P24" s="163"/>
      <c r="Q24" s="163"/>
      <c r="R24" s="163"/>
      <c r="S24" s="163"/>
      <c r="Y24">
        <f>IF(O24=AM25,1,0)</f>
        <v>0</v>
      </c>
      <c r="AF24" s="60" t="s">
        <v>649</v>
      </c>
      <c r="AG24" s="60"/>
      <c r="AH24" s="60"/>
      <c r="AI24" s="60"/>
      <c r="AJ24" s="60" t="s">
        <v>613</v>
      </c>
      <c r="AK24" s="60"/>
      <c r="AL24" s="59"/>
      <c r="AM24" s="59" t="s">
        <v>650</v>
      </c>
      <c r="AN24" s="59"/>
      <c r="AO24" s="59"/>
      <c r="AP24" s="60"/>
      <c r="AQ24" s="60"/>
    </row>
    <row r="25" spans="1:43" ht="23.25" customHeight="1" x14ac:dyDescent="0.25">
      <c r="A25" s="39">
        <v>57</v>
      </c>
      <c r="B25" s="160" t="s">
        <v>651</v>
      </c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1"/>
      <c r="P25" s="161"/>
      <c r="Q25" s="161"/>
      <c r="R25" s="161"/>
      <c r="S25" s="161"/>
      <c r="Y25">
        <f>IF(O25=AM31,1,0)</f>
        <v>0</v>
      </c>
      <c r="AF25" s="60" t="s">
        <v>652</v>
      </c>
      <c r="AG25" s="60"/>
      <c r="AH25" s="60"/>
      <c r="AI25" s="60"/>
      <c r="AJ25" s="60" t="s">
        <v>653</v>
      </c>
      <c r="AK25" s="60"/>
      <c r="AL25" s="59"/>
      <c r="AM25" s="59" t="s">
        <v>654</v>
      </c>
      <c r="AN25" s="59"/>
      <c r="AO25" s="59"/>
      <c r="AP25" s="60"/>
      <c r="AQ25" s="60"/>
    </row>
    <row r="26" spans="1:43" ht="23.25" customHeight="1" x14ac:dyDescent="0.25">
      <c r="A26" s="39">
        <v>58</v>
      </c>
      <c r="B26" s="162" t="s">
        <v>655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3"/>
      <c r="P26" s="163"/>
      <c r="Q26" s="163"/>
      <c r="R26" s="163"/>
      <c r="S26" s="163"/>
      <c r="Y26">
        <f>IF(O26=AM33,1,0)</f>
        <v>0</v>
      </c>
      <c r="AF26" s="60" t="s">
        <v>656</v>
      </c>
      <c r="AG26" s="60"/>
      <c r="AH26" s="60"/>
      <c r="AI26" s="60"/>
      <c r="AJ26" s="60" t="s">
        <v>657</v>
      </c>
      <c r="AK26" s="60"/>
      <c r="AL26" s="59"/>
      <c r="AM26" s="59" t="s">
        <v>658</v>
      </c>
      <c r="AN26" s="59"/>
      <c r="AO26" s="59"/>
      <c r="AP26" s="60"/>
      <c r="AQ26" s="60"/>
    </row>
    <row r="27" spans="1:43" ht="23.25" customHeight="1" x14ac:dyDescent="0.25">
      <c r="A27" s="39">
        <v>59</v>
      </c>
      <c r="B27" s="160" t="s">
        <v>659</v>
      </c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4"/>
      <c r="P27" s="164"/>
      <c r="Q27" s="164"/>
      <c r="R27" s="164"/>
      <c r="S27" s="164"/>
      <c r="Y27">
        <f>IF(O27=AO10,1,0)</f>
        <v>0</v>
      </c>
      <c r="AF27" s="60">
        <v>45</v>
      </c>
      <c r="AG27" s="60"/>
      <c r="AH27" s="60"/>
      <c r="AI27" s="60"/>
      <c r="AJ27" s="60">
        <v>51</v>
      </c>
      <c r="AK27" s="60"/>
      <c r="AL27" s="59"/>
      <c r="AM27" s="59">
        <v>57</v>
      </c>
      <c r="AN27" s="59"/>
      <c r="AO27" s="59"/>
      <c r="AP27" s="60"/>
      <c r="AQ27" s="60"/>
    </row>
    <row r="28" spans="1:43" ht="23.25" customHeight="1" x14ac:dyDescent="0.25">
      <c r="A28" s="39">
        <v>60</v>
      </c>
      <c r="B28" s="162" t="s">
        <v>660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  <c r="P28" s="163"/>
      <c r="Q28" s="163"/>
      <c r="R28" s="163"/>
      <c r="S28" s="163"/>
      <c r="Y28">
        <f>IF(O28=AO14,1,0)</f>
        <v>0</v>
      </c>
      <c r="AF28" s="60" t="s">
        <v>661</v>
      </c>
      <c r="AG28" s="60"/>
      <c r="AH28" s="60"/>
      <c r="AI28" s="60"/>
      <c r="AJ28" s="60" t="s">
        <v>662</v>
      </c>
      <c r="AK28" s="60"/>
      <c r="AL28" s="59"/>
      <c r="AM28" s="59" t="s">
        <v>663</v>
      </c>
      <c r="AN28" s="59"/>
      <c r="AO28" s="59"/>
      <c r="AP28" s="60"/>
      <c r="AQ28" s="60"/>
    </row>
    <row r="29" spans="1:43" x14ac:dyDescent="0.25">
      <c r="AF29" s="60" t="s">
        <v>592</v>
      </c>
      <c r="AG29" s="60"/>
      <c r="AH29" s="60"/>
      <c r="AI29" s="60"/>
      <c r="AJ29" s="60" t="s">
        <v>664</v>
      </c>
      <c r="AK29" s="60"/>
      <c r="AL29" s="59"/>
      <c r="AM29" s="59" t="s">
        <v>665</v>
      </c>
      <c r="AN29" s="59"/>
      <c r="AO29" s="59"/>
      <c r="AP29" s="60"/>
      <c r="AQ29" s="60"/>
    </row>
    <row r="30" spans="1:43" x14ac:dyDescent="0.25">
      <c r="AF30" s="60" t="s">
        <v>666</v>
      </c>
      <c r="AG30" s="60"/>
      <c r="AH30" s="60"/>
      <c r="AI30" s="60"/>
      <c r="AJ30" s="60" t="s">
        <v>667</v>
      </c>
      <c r="AK30" s="60"/>
      <c r="AL30" s="59"/>
      <c r="AM30" s="59" t="s">
        <v>668</v>
      </c>
      <c r="AN30" s="59"/>
      <c r="AO30" s="59"/>
      <c r="AP30" s="60"/>
      <c r="AQ30" s="60"/>
    </row>
    <row r="31" spans="1:43" ht="30" x14ac:dyDescent="0.25">
      <c r="AF31" s="60" t="s">
        <v>669</v>
      </c>
      <c r="AG31" s="60"/>
      <c r="AH31" s="60"/>
      <c r="AI31" s="60"/>
      <c r="AJ31" s="60" t="s">
        <v>670</v>
      </c>
      <c r="AK31" s="60"/>
      <c r="AL31" s="59"/>
      <c r="AM31" s="59" t="s">
        <v>671</v>
      </c>
      <c r="AN31" s="59"/>
      <c r="AO31" s="59"/>
      <c r="AP31" s="60"/>
      <c r="AQ31" s="60"/>
    </row>
    <row r="32" spans="1:43" x14ac:dyDescent="0.25">
      <c r="AF32" s="60">
        <v>46</v>
      </c>
      <c r="AG32" s="60"/>
      <c r="AH32" s="60"/>
      <c r="AI32" s="60"/>
      <c r="AJ32" s="60">
        <v>52</v>
      </c>
      <c r="AK32" s="60"/>
      <c r="AL32" s="59"/>
      <c r="AM32" s="59">
        <v>58</v>
      </c>
      <c r="AN32" s="59"/>
      <c r="AO32" s="59"/>
      <c r="AP32" s="60"/>
      <c r="AQ32" s="60"/>
    </row>
    <row r="33" spans="32:43" x14ac:dyDescent="0.25">
      <c r="AF33" s="60" t="s">
        <v>672</v>
      </c>
      <c r="AG33" s="60"/>
      <c r="AH33" s="60"/>
      <c r="AI33" s="60"/>
      <c r="AJ33" s="60" t="s">
        <v>673</v>
      </c>
      <c r="AK33" s="60"/>
      <c r="AL33" s="59"/>
      <c r="AM33" s="59" t="s">
        <v>674</v>
      </c>
      <c r="AN33" s="59"/>
      <c r="AO33" s="59"/>
      <c r="AP33" s="60"/>
      <c r="AQ33" s="60"/>
    </row>
    <row r="34" spans="32:43" ht="30" x14ac:dyDescent="0.25">
      <c r="AF34" s="60" t="s">
        <v>675</v>
      </c>
      <c r="AG34" s="60"/>
      <c r="AH34" s="60"/>
      <c r="AI34" s="60"/>
      <c r="AJ34" s="60" t="s">
        <v>676</v>
      </c>
      <c r="AK34" s="60"/>
      <c r="AL34" s="59"/>
      <c r="AM34" s="59" t="s">
        <v>677</v>
      </c>
      <c r="AN34" s="59"/>
      <c r="AO34" s="59"/>
      <c r="AP34" s="60"/>
      <c r="AQ34" s="60"/>
    </row>
    <row r="35" spans="32:43" x14ac:dyDescent="0.25">
      <c r="AF35" s="60" t="s">
        <v>678</v>
      </c>
      <c r="AG35" s="60"/>
      <c r="AH35" s="60"/>
      <c r="AI35" s="60"/>
      <c r="AJ35" s="60" t="s">
        <v>679</v>
      </c>
      <c r="AK35" s="60"/>
      <c r="AL35" s="59"/>
      <c r="AM35" s="59" t="s">
        <v>680</v>
      </c>
      <c r="AN35" s="59"/>
      <c r="AO35" s="59"/>
      <c r="AP35" s="60"/>
      <c r="AQ35" s="60"/>
    </row>
    <row r="36" spans="32:43" x14ac:dyDescent="0.25">
      <c r="AF36" s="60" t="s">
        <v>681</v>
      </c>
      <c r="AG36" s="60"/>
      <c r="AH36" s="60"/>
      <c r="AI36" s="60"/>
      <c r="AJ36" s="60" t="s">
        <v>682</v>
      </c>
      <c r="AK36" s="60"/>
      <c r="AL36" s="59"/>
      <c r="AM36" s="59" t="s">
        <v>683</v>
      </c>
      <c r="AN36" s="59"/>
      <c r="AO36" s="59"/>
      <c r="AP36" s="60"/>
      <c r="AQ36" s="60"/>
    </row>
    <row r="37" spans="32:43" x14ac:dyDescent="0.25">
      <c r="AF37" s="60"/>
      <c r="AG37" s="60"/>
      <c r="AH37" s="60"/>
      <c r="AI37" s="60"/>
      <c r="AJ37" s="60"/>
      <c r="AK37" s="60"/>
      <c r="AL37" s="59"/>
      <c r="AM37" s="59"/>
      <c r="AN37" s="59"/>
      <c r="AO37" s="59"/>
      <c r="AP37" s="60"/>
      <c r="AQ37" s="60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41">
    <mergeCell ref="B26:N26"/>
    <mergeCell ref="O26:S26"/>
    <mergeCell ref="B27:N27"/>
    <mergeCell ref="O27:S27"/>
    <mergeCell ref="B28:N28"/>
    <mergeCell ref="O28:S28"/>
    <mergeCell ref="B23:N23"/>
    <mergeCell ref="O23:S23"/>
    <mergeCell ref="B24:N24"/>
    <mergeCell ref="O24:S24"/>
    <mergeCell ref="B25:N25"/>
    <mergeCell ref="O25:S25"/>
    <mergeCell ref="B20:N20"/>
    <mergeCell ref="O20:S20"/>
    <mergeCell ref="B21:N21"/>
    <mergeCell ref="O21:S21"/>
    <mergeCell ref="B22:N22"/>
    <mergeCell ref="O22:S22"/>
    <mergeCell ref="B17:N17"/>
    <mergeCell ref="O17:S17"/>
    <mergeCell ref="B18:N18"/>
    <mergeCell ref="O18:S18"/>
    <mergeCell ref="B19:N19"/>
    <mergeCell ref="O19:S19"/>
    <mergeCell ref="B14:N14"/>
    <mergeCell ref="O14:S14"/>
    <mergeCell ref="B15:N15"/>
    <mergeCell ref="O15:S15"/>
    <mergeCell ref="B16:N16"/>
    <mergeCell ref="O16:S16"/>
    <mergeCell ref="B11:N11"/>
    <mergeCell ref="O11:S11"/>
    <mergeCell ref="B12:N12"/>
    <mergeCell ref="O12:S12"/>
    <mergeCell ref="B13:N13"/>
    <mergeCell ref="O13:S13"/>
    <mergeCell ref="A1:S7"/>
    <mergeCell ref="B9:N9"/>
    <mergeCell ref="O9:S9"/>
    <mergeCell ref="B10:N10"/>
    <mergeCell ref="O10:S10"/>
  </mergeCells>
  <dataValidations count="20">
    <dataValidation type="list" allowBlank="1" showInputMessage="1" showErrorMessage="1" sqref="O28:S28" xr:uid="{00000000-0002-0000-0800-000000000000}">
      <formula1>$AO$13:$AO$16</formula1>
    </dataValidation>
    <dataValidation type="list" allowBlank="1" showInputMessage="1" showErrorMessage="1" sqref="O27:S27" xr:uid="{00000000-0002-0000-0800-000001000000}">
      <formula1>$AO$8:$AO$11</formula1>
    </dataValidation>
    <dataValidation type="list" allowBlank="1" showInputMessage="1" showErrorMessage="1" sqref="O26:S26" xr:uid="{00000000-0002-0000-0800-000002000000}">
      <formula1>$AM$33:$AM$36</formula1>
    </dataValidation>
    <dataValidation type="list" allowBlank="1" showInputMessage="1" showErrorMessage="1" sqref="O25:S25" xr:uid="{00000000-0002-0000-0800-000003000000}">
      <formula1>$AM$28:$AM$31</formula1>
    </dataValidation>
    <dataValidation type="list" allowBlank="1" showInputMessage="1" showErrorMessage="1" sqref="O24:S24" xr:uid="{00000000-0002-0000-0800-000004000000}">
      <formula1>$AM$23:$AM$26</formula1>
    </dataValidation>
    <dataValidation type="list" allowBlank="1" showInputMessage="1" showErrorMessage="1" sqref="O23:S23" xr:uid="{00000000-0002-0000-0800-000005000000}">
      <formula1>$AM$18:$AM$21</formula1>
    </dataValidation>
    <dataValidation type="list" allowBlank="1" showInputMessage="1" showErrorMessage="1" sqref="O22:S22" xr:uid="{00000000-0002-0000-0800-000006000000}">
      <formula1>$AM$13:$AM$16</formula1>
    </dataValidation>
    <dataValidation type="list" allowBlank="1" showInputMessage="1" showErrorMessage="1" sqref="O21:S21" xr:uid="{00000000-0002-0000-0800-000007000000}">
      <formula1>$AM$8:$AM$11</formula1>
    </dataValidation>
    <dataValidation type="list" allowBlank="1" showInputMessage="1" showErrorMessage="1" sqref="O20:S20" xr:uid="{00000000-0002-0000-0800-000008000000}">
      <formula1>$AJ$33:$AJ$36</formula1>
    </dataValidation>
    <dataValidation type="list" allowBlank="1" showInputMessage="1" showErrorMessage="1" sqref="O19:S19" xr:uid="{00000000-0002-0000-0800-000009000000}">
      <formula1>$AJ$28:$AJ$31</formula1>
    </dataValidation>
    <dataValidation type="list" allowBlank="1" showInputMessage="1" showErrorMessage="1" sqref="O18:S18" xr:uid="{00000000-0002-0000-0800-00000A000000}">
      <formula1>$AJ$23:$AJ$26</formula1>
    </dataValidation>
    <dataValidation type="list" allowBlank="1" showInputMessage="1" showErrorMessage="1" sqref="O17:S17" xr:uid="{00000000-0002-0000-0800-00000B000000}">
      <formula1>$AJ$18:$AJ$21</formula1>
    </dataValidation>
    <dataValidation type="list" allowBlank="1" showInputMessage="1" showErrorMessage="1" sqref="O16:S16" xr:uid="{00000000-0002-0000-0800-00000C000000}">
      <formula1>$AJ$13:$AJ$16</formula1>
    </dataValidation>
    <dataValidation type="list" allowBlank="1" showInputMessage="1" showErrorMessage="1" sqref="O15" xr:uid="{00000000-0002-0000-0800-00000D000000}">
      <formula1>$AJ$8:$AJ$11</formula1>
    </dataValidation>
    <dataValidation type="list" allowBlank="1" showInputMessage="1" showErrorMessage="1" sqref="O14:S14" xr:uid="{00000000-0002-0000-0800-00000E000000}">
      <formula1>$AF$33:$AF$36</formula1>
    </dataValidation>
    <dataValidation type="list" allowBlank="1" showInputMessage="1" showErrorMessage="1" sqref="O13:S13" xr:uid="{00000000-0002-0000-0800-00000F000000}">
      <formula1>$AF$28:$AF$31</formula1>
    </dataValidation>
    <dataValidation type="list" allowBlank="1" showErrorMessage="1" prompt="Из четырех слов выберите то, которое связано по смыслу с третьим так, как первое со вторым" sqref="O12:S12" xr:uid="{00000000-0002-0000-0800-000010000000}">
      <formula1>$AF$23:$AF$26</formula1>
    </dataValidation>
    <dataValidation type="list" allowBlank="1" showErrorMessage="1" prompt="Из четырех слов выберите то, которое связано по смыслу с третьим так, как первое со вторым" sqref="O11:S11" xr:uid="{00000000-0002-0000-0800-000011000000}">
      <formula1>$AF$18:$AF$21</formula1>
    </dataValidation>
    <dataValidation type="list" showErrorMessage="1" prompt="Из четырех слов выберите то, которое связано по смыслу с третьим так, как первое со вторым" sqref="O10:S10" xr:uid="{00000000-0002-0000-0800-000012000000}">
      <formula1>$AF$13:$AF$16</formula1>
    </dataValidation>
    <dataValidation type="list" allowBlank="1" showErrorMessage="1" prompt="Из четырех слов выберите то, которое связано по смыслу с третьим так, как первое со вторым" sqref="O9:S9" xr:uid="{00000000-0002-0000-0800-000013000000}">
      <formula1>$AF$8:$AF$11</formula1>
    </dataValidation>
  </dataValidations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Проф. склонности</vt:lpstr>
      <vt:lpstr>ОПС</vt:lpstr>
      <vt:lpstr>Карта интересов</vt:lpstr>
      <vt:lpstr>Тип мышления</vt:lpstr>
      <vt:lpstr>ОТМ</vt:lpstr>
      <vt:lpstr>ОКИ</vt:lpstr>
      <vt:lpstr>Эрудит (А)</vt:lpstr>
      <vt:lpstr>Эрудит (К)</vt:lpstr>
      <vt:lpstr>Эрудит (О)</vt:lpstr>
      <vt:lpstr>Эрудит (З)</vt:lpstr>
      <vt:lpstr>ОЭ</vt:lpstr>
      <vt:lpstr>Рисунок</vt:lpstr>
      <vt:lpstr>ОР</vt:lpstr>
      <vt:lpstr>Профиль обучения</vt:lpstr>
      <vt:lpstr>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Plisa-TV</dc:creator>
  <cp:lastModifiedBy>Professional</cp:lastModifiedBy>
  <cp:lastPrinted>2018-02-07T17:50:05Z</cp:lastPrinted>
  <dcterms:created xsi:type="dcterms:W3CDTF">2018-01-08T09:00:35Z</dcterms:created>
  <dcterms:modified xsi:type="dcterms:W3CDTF">2024-12-30T12:37:07Z</dcterms:modified>
</cp:coreProperties>
</file>